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04"/>
  <workbookPr defaultThemeVersion="124226"/>
  <mc:AlternateContent xmlns:mc="http://schemas.openxmlformats.org/markup-compatibility/2006">
    <mc:Choice Requires="x15">
      <x15ac:absPath xmlns:x15ac="http://schemas.microsoft.com/office/spreadsheetml/2010/11/ac" url="Z:\TREBALL TURISME\LLEI ALLOTJAMENTS TURÍSTICS 2023\Modificació reglament Hotels\"/>
    </mc:Choice>
  </mc:AlternateContent>
  <xr:revisionPtr revIDLastSave="0" documentId="8_{C1EC0DFE-3448-401A-90EF-F82F7EE75038}" xr6:coauthVersionLast="47" xr6:coauthVersionMax="47" xr10:uidLastSave="{00000000-0000-0000-0000-000000000000}"/>
  <bookViews>
    <workbookView xWindow="0" yWindow="0" windowWidth="28800" windowHeight="12225" firstSheet="5" activeTab="5" xr2:uid="{00000000-000D-0000-FFFF-FFFF00000000}"/>
  </bookViews>
  <sheets>
    <sheet name="TOTES LES CATEGORIES" sheetId="15" r:id="rId1"/>
    <sheet name="1 estrella" sheetId="3" r:id="rId2"/>
    <sheet name="2 estrelles" sheetId="8" r:id="rId3"/>
    <sheet name="3 estrelles" sheetId="9" r:id="rId4"/>
    <sheet name="4 estrelles" sheetId="10" r:id="rId5"/>
    <sheet name="5 estrelles" sheetId="11" r:id="rId6"/>
  </sheets>
  <definedNames>
    <definedName name="_xlnm._FilterDatabase" localSheetId="1" hidden="1">'1 estrella'!$A$181:$F$318</definedName>
    <definedName name="_xlnm._FilterDatabase" localSheetId="5" hidden="1">'5 estrelles'!$A$6:$E$42</definedName>
    <definedName name="_xlnm._FilterDatabase" localSheetId="0" hidden="1">'TOTES LES CATEGORIES'!$A$308:$S$308</definedName>
    <definedName name="_xlnm.Print_Area" localSheetId="0">'TOTES LES CATEGORIES'!$A$1:$H$397</definedName>
    <definedName name="Control">'1 estrella'!$E$2:$E$3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9" i="15" l="1"/>
  <c r="H379" i="15"/>
  <c r="G379" i="15"/>
  <c r="F379" i="15"/>
  <c r="E379" i="15"/>
  <c r="D351" i="10" l="1"/>
  <c r="D350" i="10"/>
  <c r="D357" i="10"/>
  <c r="H41" i="15" l="1"/>
  <c r="G41" i="15"/>
  <c r="F41" i="15"/>
  <c r="E41" i="15"/>
  <c r="D41" i="15"/>
  <c r="D44" i="11" l="1"/>
  <c r="E349" i="11" l="1"/>
  <c r="E349" i="10"/>
  <c r="E349" i="9"/>
  <c r="E349" i="8"/>
  <c r="D321" i="9" l="1"/>
  <c r="D417" i="9"/>
  <c r="E417" i="9" s="1"/>
  <c r="D321" i="10"/>
  <c r="D417" i="10"/>
  <c r="E417" i="10" s="1"/>
  <c r="D321" i="11"/>
  <c r="D417" i="11"/>
  <c r="E417" i="11" s="1"/>
  <c r="D313" i="9" l="1"/>
  <c r="C411" i="11" l="1"/>
  <c r="C410" i="11"/>
  <c r="C407" i="11"/>
  <c r="C406" i="11"/>
  <c r="C405" i="11"/>
  <c r="C404" i="11"/>
  <c r="C403" i="11"/>
  <c r="C402" i="11"/>
  <c r="D357" i="11"/>
  <c r="D356" i="11"/>
  <c r="D351" i="11"/>
  <c r="D409" i="11" s="1"/>
  <c r="D350" i="11"/>
  <c r="C411" i="10"/>
  <c r="C410" i="10"/>
  <c r="C407" i="10"/>
  <c r="C406" i="10"/>
  <c r="C405" i="10"/>
  <c r="C404" i="10"/>
  <c r="C403" i="10"/>
  <c r="C402" i="10"/>
  <c r="D356" i="10"/>
  <c r="C411" i="9"/>
  <c r="C410" i="9"/>
  <c r="C407" i="9"/>
  <c r="C406" i="9"/>
  <c r="C405" i="9"/>
  <c r="C404" i="9"/>
  <c r="C403" i="9"/>
  <c r="C402" i="9"/>
  <c r="D357" i="9"/>
  <c r="D356" i="9"/>
  <c r="D351" i="9"/>
  <c r="D350" i="9"/>
  <c r="C411" i="8"/>
  <c r="C410" i="8"/>
  <c r="C407" i="8"/>
  <c r="C406" i="8"/>
  <c r="C405" i="8"/>
  <c r="C404" i="8"/>
  <c r="C403" i="8"/>
  <c r="C402" i="8"/>
  <c r="D357" i="8"/>
  <c r="D356" i="8"/>
  <c r="D351" i="8"/>
  <c r="D350" i="8"/>
  <c r="D352" i="11" l="1"/>
  <c r="D358" i="9"/>
  <c r="D358" i="10"/>
  <c r="D352" i="9"/>
  <c r="D408" i="9"/>
  <c r="D409" i="8"/>
  <c r="D409" i="10"/>
  <c r="D358" i="8"/>
  <c r="D409" i="9"/>
  <c r="D408" i="11"/>
  <c r="D352" i="8"/>
  <c r="D408" i="8"/>
  <c r="D352" i="10"/>
  <c r="D408" i="10"/>
  <c r="D358" i="11"/>
  <c r="D357" i="3"/>
  <c r="D356" i="3"/>
  <c r="D420" i="3"/>
  <c r="D351" i="3"/>
  <c r="D350" i="3"/>
  <c r="D353" i="11" l="1"/>
  <c r="D352" i="3"/>
  <c r="D353" i="8"/>
  <c r="D353" i="9"/>
  <c r="D408" i="3"/>
  <c r="D353" i="10"/>
  <c r="D409" i="3"/>
  <c r="D358" i="3"/>
  <c r="D321" i="3" l="1"/>
  <c r="F192" i="9"/>
  <c r="F193" i="9" s="1"/>
  <c r="F191" i="8"/>
  <c r="F191" i="3"/>
  <c r="F140" i="9" l="1"/>
  <c r="F141" i="9" s="1"/>
  <c r="D41" i="3" l="1"/>
  <c r="B7" i="11" l="1"/>
  <c r="B8" i="11" s="1"/>
  <c r="B9" i="11" s="1"/>
  <c r="B10" i="11" s="1"/>
  <c r="B11" i="11" s="1"/>
  <c r="B12" i="11" s="1"/>
  <c r="B7" i="10"/>
  <c r="B8" i="10" s="1"/>
  <c r="B9" i="10" s="1"/>
  <c r="B10" i="10" s="1"/>
  <c r="B11" i="10" s="1"/>
  <c r="B12" i="10" s="1"/>
  <c r="B7" i="9"/>
  <c r="B8" i="9" s="1"/>
  <c r="B9" i="9" s="1"/>
  <c r="B10" i="9" s="1"/>
  <c r="B11" i="9" s="1"/>
  <c r="B12" i="9" s="1"/>
  <c r="B7" i="8"/>
  <c r="B8" i="8" s="1"/>
  <c r="B9" i="8" s="1"/>
  <c r="B10" i="8" s="1"/>
  <c r="B11" i="8" s="1"/>
  <c r="B12" i="8" s="1"/>
  <c r="B13" i="11" l="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82" i="11" s="1"/>
  <c r="B183" i="11" s="1"/>
  <c r="B184" i="11" s="1"/>
  <c r="B185" i="11" s="1"/>
  <c r="B186" i="11" s="1"/>
  <c r="B187" i="11" s="1"/>
  <c r="B188" i="11" s="1"/>
  <c r="B190" i="11" s="1"/>
  <c r="B191" i="11" s="1"/>
  <c r="B192" i="11" s="1"/>
  <c r="B193" i="11" s="1"/>
  <c r="B194" i="11" s="1"/>
  <c r="B195" i="11" s="1"/>
  <c r="B13" i="10"/>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82" i="10" s="1"/>
  <c r="B183" i="10" s="1"/>
  <c r="B184" i="10" s="1"/>
  <c r="B185" i="10" s="1"/>
  <c r="B186" i="10" s="1"/>
  <c r="B187" i="10" s="1"/>
  <c r="B188" i="10" s="1"/>
  <c r="B190" i="10" s="1"/>
  <c r="B191" i="10" s="1"/>
  <c r="B192" i="10" s="1"/>
  <c r="B193" i="10" s="1"/>
  <c r="B194" i="10" s="1"/>
  <c r="B195" i="10" s="1"/>
  <c r="B13" i="9"/>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82" i="9" s="1"/>
  <c r="B183" i="9" s="1"/>
  <c r="B184" i="9" s="1"/>
  <c r="B185" i="9" s="1"/>
  <c r="B186" i="9" s="1"/>
  <c r="B187" i="9" s="1"/>
  <c r="B188" i="9" s="1"/>
  <c r="B190" i="9" s="1"/>
  <c r="B191" i="9" s="1"/>
  <c r="B192" i="9" s="1"/>
  <c r="B193" i="9" s="1"/>
  <c r="B194" i="9" s="1"/>
  <c r="B195" i="9" s="1"/>
  <c r="B196" i="9" s="1"/>
  <c r="B13" i="8"/>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82" i="8" s="1"/>
  <c r="B183" i="8" s="1"/>
  <c r="B184" i="8" s="1"/>
  <c r="B185" i="8" s="1"/>
  <c r="B186" i="8" s="1"/>
  <c r="B187" i="8" s="1"/>
  <c r="B188" i="8" s="1"/>
  <c r="B190" i="8" s="1"/>
  <c r="B191" i="8" s="1"/>
  <c r="B192" i="8" s="1"/>
  <c r="B193" i="8" s="1"/>
  <c r="B194" i="8" s="1"/>
  <c r="B195" i="8" s="1"/>
  <c r="B196" i="11" l="1"/>
  <c r="B198" i="11" s="1"/>
  <c r="B199" i="11" s="1"/>
  <c r="B200"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7" i="11" s="1"/>
  <c r="B238" i="11" s="1"/>
  <c r="B239" i="11" s="1"/>
  <c r="B240" i="11" s="1"/>
  <c r="B241" i="11" s="1"/>
  <c r="B242" i="11" s="1"/>
  <c r="B243" i="11" s="1"/>
  <c r="B244" i="11" s="1"/>
  <c r="B245" i="11" s="1"/>
  <c r="B246" i="11" s="1"/>
  <c r="B247" i="11" s="1"/>
  <c r="B248" i="11" s="1"/>
  <c r="B249" i="11" s="1"/>
  <c r="B250" i="11" s="1"/>
  <c r="B251" i="11" s="1"/>
  <c r="B252" i="11" s="1"/>
  <c r="B253" i="11" s="1"/>
  <c r="B254" i="11" s="1"/>
  <c r="B196" i="10"/>
  <c r="B198" i="10" s="1"/>
  <c r="B199" i="10" s="1"/>
  <c r="B200"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198" i="9"/>
  <c r="B199" i="9" s="1"/>
  <c r="B200"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7" i="9" s="1"/>
  <c r="B238" i="9" s="1"/>
  <c r="B239" i="9" s="1"/>
  <c r="B240" i="9" s="1"/>
  <c r="B241" i="9" s="1"/>
  <c r="B242" i="9" s="1"/>
  <c r="B243" i="9" s="1"/>
  <c r="B244" i="9" s="1"/>
  <c r="B245" i="9" s="1"/>
  <c r="B246" i="9" s="1"/>
  <c r="B247" i="9" s="1"/>
  <c r="B248" i="9" s="1"/>
  <c r="B249" i="9" s="1"/>
  <c r="B250" i="9" s="1"/>
  <c r="B251" i="9" s="1"/>
  <c r="B252" i="9" s="1"/>
  <c r="B253" i="9" s="1"/>
  <c r="B254" i="9" s="1"/>
  <c r="B196" i="8"/>
  <c r="B198" i="8" s="1"/>
  <c r="B199" i="8" s="1"/>
  <c r="B200"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7" i="8" s="1"/>
  <c r="B238" i="8" s="1"/>
  <c r="B239" i="8" s="1"/>
  <c r="B240" i="8" s="1"/>
  <c r="B241" i="8" s="1"/>
  <c r="B242" i="8" s="1"/>
  <c r="B243" i="8" s="1"/>
  <c r="B244" i="8" s="1"/>
  <c r="B245" i="8" s="1"/>
  <c r="B246" i="8" s="1"/>
  <c r="B247" i="8" s="1"/>
  <c r="B248" i="8" s="1"/>
  <c r="B249" i="8" s="1"/>
  <c r="B250" i="8" s="1"/>
  <c r="B251" i="8" s="1"/>
  <c r="B252" i="8" s="1"/>
  <c r="B253" i="8" s="1"/>
  <c r="B254" i="8" s="1"/>
  <c r="B255" i="11" l="1"/>
  <c r="B256" i="11" s="1"/>
  <c r="B257" i="11" s="1"/>
  <c r="B258"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293" i="11" s="1"/>
  <c r="B294" i="11" s="1"/>
  <c r="B295" i="11" s="1"/>
  <c r="B296" i="11" s="1"/>
  <c r="B297" i="11" s="1"/>
  <c r="B298" i="11" s="1"/>
  <c r="B299" i="11" s="1"/>
  <c r="B300" i="11" s="1"/>
  <c r="B301" i="11" s="1"/>
  <c r="B302" i="11" s="1"/>
  <c r="B303" i="11" s="1"/>
  <c r="B304" i="11" s="1"/>
  <c r="B305" i="11" s="1"/>
  <c r="B306" i="11" s="1"/>
  <c r="B307" i="11" s="1"/>
  <c r="B308" i="11" s="1"/>
  <c r="B309" i="11" s="1"/>
  <c r="B310" i="11" s="1"/>
  <c r="B311" i="11" s="1"/>
  <c r="B255" i="10"/>
  <c r="B256" i="10" s="1"/>
  <c r="B257" i="10" s="1"/>
  <c r="B258"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255" i="9"/>
  <c r="B256" i="9" s="1"/>
  <c r="B257" i="9" s="1"/>
  <c r="B258"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255" i="8"/>
  <c r="B256" i="8" s="1"/>
  <c r="B257" i="8" s="1"/>
  <c r="B258"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F185" i="3"/>
  <c r="B331" i="11" l="1"/>
  <c r="B332" i="11" s="1"/>
  <c r="B333" i="11" s="1"/>
  <c r="B334" i="11" s="1"/>
  <c r="B335" i="11" s="1"/>
  <c r="B336" i="11" s="1"/>
  <c r="B337" i="11" s="1"/>
  <c r="B338" i="11" s="1"/>
  <c r="B340" i="11" s="1"/>
  <c r="B341" i="11" s="1"/>
  <c r="B342" i="11" s="1"/>
  <c r="B343" i="11" s="1"/>
  <c r="B344" i="11" s="1"/>
  <c r="B345" i="11" s="1"/>
  <c r="B346" i="11" s="1"/>
  <c r="B347" i="11" s="1"/>
  <c r="B348" i="11" s="1"/>
  <c r="B363" i="11" s="1"/>
  <c r="B364" i="11" s="1"/>
  <c r="B365" i="11" s="1"/>
  <c r="B366" i="11" s="1"/>
  <c r="B367" i="11" s="1"/>
  <c r="B368" i="11" s="1"/>
  <c r="B369" i="11" s="1"/>
  <c r="B370" i="11" s="1"/>
  <c r="B371" i="11" s="1"/>
  <c r="B372" i="11" s="1"/>
  <c r="B373" i="11" s="1"/>
  <c r="B374" i="11" s="1"/>
  <c r="B384" i="11" s="1"/>
  <c r="B385" i="11" s="1"/>
  <c r="B386" i="11" s="1"/>
  <c r="B387" i="11" s="1"/>
  <c r="B388" i="11" s="1"/>
  <c r="B331" i="10"/>
  <c r="B332" i="10" s="1"/>
  <c r="B333" i="10" s="1"/>
  <c r="B334" i="10" s="1"/>
  <c r="B335" i="10" s="1"/>
  <c r="B336" i="10" s="1"/>
  <c r="B337" i="10" s="1"/>
  <c r="B338" i="10" s="1"/>
  <c r="B340" i="10" s="1"/>
  <c r="B341" i="10" s="1"/>
  <c r="B342" i="10" s="1"/>
  <c r="B343" i="10" s="1"/>
  <c r="B344" i="10" s="1"/>
  <c r="B345" i="10" s="1"/>
  <c r="B346" i="10" s="1"/>
  <c r="B347" i="10" s="1"/>
  <c r="B348" i="10" s="1"/>
  <c r="B363" i="10" s="1"/>
  <c r="B364" i="10" s="1"/>
  <c r="B365" i="10" s="1"/>
  <c r="B366" i="10" s="1"/>
  <c r="B367" i="10" s="1"/>
  <c r="B368" i="10" s="1"/>
  <c r="B369" i="10" s="1"/>
  <c r="B370" i="10" s="1"/>
  <c r="B371" i="10" s="1"/>
  <c r="B372" i="10" s="1"/>
  <c r="B373" i="10" s="1"/>
  <c r="B374" i="10" s="1"/>
  <c r="B384" i="10" s="1"/>
  <c r="B385" i="10" s="1"/>
  <c r="B386" i="10" s="1"/>
  <c r="B387" i="10" s="1"/>
  <c r="B388" i="10" s="1"/>
  <c r="B331" i="9"/>
  <c r="B332" i="9" s="1"/>
  <c r="B333" i="9" s="1"/>
  <c r="B334" i="9" s="1"/>
  <c r="B335" i="9" s="1"/>
  <c r="B336" i="9" s="1"/>
  <c r="B337" i="9" s="1"/>
  <c r="B338" i="9" s="1"/>
  <c r="B340" i="9" s="1"/>
  <c r="B341" i="9" s="1"/>
  <c r="B342" i="9" s="1"/>
  <c r="B343" i="9" s="1"/>
  <c r="B344" i="9" s="1"/>
  <c r="B345" i="9" s="1"/>
  <c r="B346" i="9" s="1"/>
  <c r="B347" i="9" s="1"/>
  <c r="B348" i="9" s="1"/>
  <c r="B363" i="9" s="1"/>
  <c r="B364" i="9" s="1"/>
  <c r="B365" i="9" s="1"/>
  <c r="B366" i="9" s="1"/>
  <c r="B367" i="9" s="1"/>
  <c r="B368" i="9" s="1"/>
  <c r="B369" i="9" s="1"/>
  <c r="B370" i="9" s="1"/>
  <c r="B371" i="9" s="1"/>
  <c r="B372" i="9" s="1"/>
  <c r="B373" i="9" s="1"/>
  <c r="B374" i="9" s="1"/>
  <c r="B384" i="9" s="1"/>
  <c r="B385" i="9" s="1"/>
  <c r="B386" i="9" s="1"/>
  <c r="B387" i="9" s="1"/>
  <c r="B388" i="9" s="1"/>
  <c r="B331" i="8"/>
  <c r="B332" i="8" s="1"/>
  <c r="B333" i="8" s="1"/>
  <c r="B334" i="8" s="1"/>
  <c r="B335" i="8" s="1"/>
  <c r="B336" i="8" s="1"/>
  <c r="B337" i="8" s="1"/>
  <c r="B338" i="8" s="1"/>
  <c r="B340" i="8" s="1"/>
  <c r="B341" i="8" s="1"/>
  <c r="B342" i="8" s="1"/>
  <c r="B343" i="8" s="1"/>
  <c r="B344" i="8" s="1"/>
  <c r="B345" i="8" s="1"/>
  <c r="B346" i="8" s="1"/>
  <c r="B347" i="8" s="1"/>
  <c r="B348" i="8" s="1"/>
  <c r="B363" i="8" s="1"/>
  <c r="B364" i="8" s="1"/>
  <c r="B365" i="8" s="1"/>
  <c r="B366" i="8" s="1"/>
  <c r="B367" i="8" s="1"/>
  <c r="B368" i="8" s="1"/>
  <c r="B369" i="8" s="1"/>
  <c r="B370" i="8" s="1"/>
  <c r="B371" i="8" s="1"/>
  <c r="B372" i="8" s="1"/>
  <c r="B373" i="8" s="1"/>
  <c r="B374" i="8" s="1"/>
  <c r="B384" i="8" s="1"/>
  <c r="B385" i="8" s="1"/>
  <c r="B386" i="8" s="1"/>
  <c r="B387" i="8" s="1"/>
  <c r="B388" i="8" s="1"/>
  <c r="F187" i="8" l="1"/>
  <c r="F188" i="8" s="1"/>
  <c r="F366" i="11" l="1"/>
  <c r="F367" i="11" s="1"/>
  <c r="F362" i="11"/>
  <c r="F363" i="11" s="1"/>
  <c r="F133" i="11"/>
  <c r="F134" i="11" s="1"/>
  <c r="F366" i="10"/>
  <c r="F367" i="10" s="1"/>
  <c r="F362" i="10"/>
  <c r="F363" i="10" s="1"/>
  <c r="F297" i="10"/>
  <c r="F298" i="10" s="1"/>
  <c r="F245" i="10"/>
  <c r="F246" i="10" s="1"/>
  <c r="F133" i="10"/>
  <c r="F134" i="10" s="1"/>
  <c r="F91" i="10"/>
  <c r="F92" i="10" s="1"/>
  <c r="F29" i="10"/>
  <c r="F30" i="10" s="1"/>
  <c r="F15" i="10"/>
  <c r="F16" i="10" s="1"/>
  <c r="F366" i="9"/>
  <c r="F367" i="9" s="1"/>
  <c r="F362" i="9"/>
  <c r="F363" i="9" s="1"/>
  <c r="F296" i="9"/>
  <c r="F297" i="9" s="1"/>
  <c r="F293" i="9"/>
  <c r="F294" i="9" s="1"/>
  <c r="F260" i="9"/>
  <c r="F261" i="9" s="1"/>
  <c r="F245" i="9"/>
  <c r="F246" i="9" s="1"/>
  <c r="F240" i="9"/>
  <c r="F241" i="9" s="1"/>
  <c r="F226" i="9"/>
  <c r="F227" i="9" s="1"/>
  <c r="F222" i="9"/>
  <c r="F223" i="9" s="1"/>
  <c r="F198" i="9"/>
  <c r="F199" i="9" s="1"/>
  <c r="F133" i="9"/>
  <c r="F134" i="9" s="1"/>
  <c r="F95" i="9"/>
  <c r="F96" i="9" s="1"/>
  <c r="F90" i="9"/>
  <c r="F91" i="9" s="1"/>
  <c r="F75" i="9"/>
  <c r="F76" i="9" s="1"/>
  <c r="F73" i="9"/>
  <c r="F74" i="9" s="1"/>
  <c r="F28" i="9"/>
  <c r="F29" i="9" s="1"/>
  <c r="F14" i="9"/>
  <c r="F15" i="9" s="1"/>
  <c r="F366" i="8"/>
  <c r="F367" i="8" s="1"/>
  <c r="F362" i="8"/>
  <c r="F363" i="8" s="1"/>
  <c r="F296" i="8"/>
  <c r="F297" i="8" s="1"/>
  <c r="F293" i="8"/>
  <c r="F294" i="8" s="1"/>
  <c r="F273" i="8"/>
  <c r="F274" i="8" s="1"/>
  <c r="F260" i="8"/>
  <c r="F261" i="8" s="1"/>
  <c r="F245" i="8"/>
  <c r="F246" i="8" s="1"/>
  <c r="F240" i="8"/>
  <c r="F241" i="8" s="1"/>
  <c r="F226" i="8"/>
  <c r="F227" i="8" s="1"/>
  <c r="F224" i="8"/>
  <c r="F225" i="8" s="1"/>
  <c r="F221" i="8"/>
  <c r="F222" i="8" s="1"/>
  <c r="F219" i="8"/>
  <c r="F220" i="8" s="1"/>
  <c r="F211" i="8"/>
  <c r="F212" i="8" s="1"/>
  <c r="F192" i="8"/>
  <c r="F198" i="8"/>
  <c r="F199" i="8" s="1"/>
  <c r="F140" i="8"/>
  <c r="F141" i="8" s="1"/>
  <c r="F133" i="8"/>
  <c r="F134" i="8" s="1"/>
  <c r="F95" i="8"/>
  <c r="F96" i="8" s="1"/>
  <c r="F90" i="8"/>
  <c r="F91" i="8" s="1"/>
  <c r="F75" i="8"/>
  <c r="F76" i="8" s="1"/>
  <c r="F28" i="8"/>
  <c r="F29" i="8" s="1"/>
  <c r="F22" i="8"/>
  <c r="F23" i="8" s="1"/>
  <c r="F73" i="8"/>
  <c r="F74" i="8" s="1"/>
  <c r="F12" i="8"/>
  <c r="F14" i="8" s="1"/>
  <c r="F366" i="3"/>
  <c r="F367" i="3" s="1"/>
  <c r="F362" i="3"/>
  <c r="F363" i="3" s="1"/>
  <c r="F296" i="3"/>
  <c r="F297" i="3" s="1"/>
  <c r="F293" i="3"/>
  <c r="F294" i="3" s="1"/>
  <c r="F273" i="3"/>
  <c r="F274" i="3" s="1"/>
  <c r="F260" i="3"/>
  <c r="F261" i="3" s="1"/>
  <c r="F245" i="3"/>
  <c r="F246" i="3" s="1"/>
  <c r="F240" i="3"/>
  <c r="F241" i="3" s="1"/>
  <c r="F226" i="3"/>
  <c r="F227" i="3" s="1"/>
  <c r="F224" i="3"/>
  <c r="F225" i="3" s="1"/>
  <c r="F221" i="3"/>
  <c r="F222" i="3" s="1"/>
  <c r="F219" i="3"/>
  <c r="F220" i="3" s="1"/>
  <c r="F211" i="3"/>
  <c r="F212" i="3" s="1"/>
  <c r="F198" i="3"/>
  <c r="F199" i="3" s="1"/>
  <c r="F192" i="3"/>
  <c r="F186" i="3"/>
  <c r="F140" i="3"/>
  <c r="F141" i="3" s="1"/>
  <c r="F133" i="3"/>
  <c r="F134" i="3" s="1"/>
  <c r="F95" i="3"/>
  <c r="F96" i="3" s="1"/>
  <c r="F90" i="3"/>
  <c r="F91" i="3" s="1"/>
  <c r="F75" i="3"/>
  <c r="F76" i="3" s="1"/>
  <c r="F73" i="3"/>
  <c r="F74" i="3" s="1"/>
  <c r="F28" i="3"/>
  <c r="F29" i="3" s="1"/>
  <c r="F22" i="3"/>
  <c r="F23" i="3" s="1"/>
  <c r="F12" i="3"/>
  <c r="F14" i="3" s="1"/>
  <c r="D324" i="3" l="1"/>
  <c r="D323" i="3"/>
  <c r="D322" i="3"/>
  <c r="D380" i="11"/>
  <c r="D380" i="10"/>
  <c r="D380" i="9"/>
  <c r="D380" i="8"/>
  <c r="D380" i="3"/>
  <c r="D324" i="11"/>
  <c r="D323" i="11"/>
  <c r="D322" i="11"/>
  <c r="D324" i="10"/>
  <c r="D323" i="10"/>
  <c r="D322" i="10"/>
  <c r="D321" i="8"/>
  <c r="D324" i="8"/>
  <c r="D323" i="8"/>
  <c r="D322" i="8"/>
  <c r="D324" i="9"/>
  <c r="D323" i="9"/>
  <c r="D322" i="9"/>
  <c r="D421" i="3"/>
  <c r="D419" i="3"/>
  <c r="D418" i="3"/>
  <c r="D417" i="3"/>
  <c r="D381" i="3" l="1"/>
  <c r="D325" i="11"/>
  <c r="D325" i="10"/>
  <c r="D325" i="9"/>
  <c r="D325" i="3"/>
  <c r="D325" i="8"/>
  <c r="D326" i="9" l="1"/>
  <c r="D326" i="11"/>
  <c r="D326" i="10"/>
  <c r="D326" i="8"/>
  <c r="D326" i="3"/>
  <c r="D177" i="11"/>
  <c r="D176" i="11"/>
  <c r="D45" i="11"/>
  <c r="D178" i="11" l="1"/>
  <c r="D421" i="11" l="1"/>
  <c r="E421" i="11" s="1"/>
  <c r="D420" i="11"/>
  <c r="E420" i="11" s="1"/>
  <c r="D419" i="11"/>
  <c r="E419" i="11" s="1"/>
  <c r="D418" i="11"/>
  <c r="E418" i="11" s="1"/>
  <c r="D394" i="11"/>
  <c r="D390" i="11"/>
  <c r="D376" i="11"/>
  <c r="D316" i="11"/>
  <c r="D315" i="11"/>
  <c r="D314" i="11"/>
  <c r="D313" i="11"/>
  <c r="D173" i="11"/>
  <c r="D41" i="11"/>
  <c r="D421" i="10"/>
  <c r="E421" i="10" s="1"/>
  <c r="D420" i="10"/>
  <c r="E420" i="10" s="1"/>
  <c r="D419" i="10"/>
  <c r="E419" i="10" s="1"/>
  <c r="D418" i="10"/>
  <c r="E418" i="10" s="1"/>
  <c r="D394" i="10"/>
  <c r="D390" i="10"/>
  <c r="D376" i="10"/>
  <c r="D316" i="10"/>
  <c r="D315" i="10"/>
  <c r="D314" i="10"/>
  <c r="D313" i="10"/>
  <c r="D177" i="10"/>
  <c r="D173" i="10"/>
  <c r="D45" i="10"/>
  <c r="D44" i="10"/>
  <c r="D41" i="10"/>
  <c r="D421" i="9"/>
  <c r="E421" i="9" s="1"/>
  <c r="D420" i="9"/>
  <c r="E420" i="9" s="1"/>
  <c r="D419" i="9"/>
  <c r="E419" i="9" s="1"/>
  <c r="D418" i="9"/>
  <c r="E418" i="9" s="1"/>
  <c r="D394" i="9"/>
  <c r="D390" i="9"/>
  <c r="D376" i="9"/>
  <c r="D316" i="9"/>
  <c r="D315" i="9"/>
  <c r="D314" i="9"/>
  <c r="D177" i="9"/>
  <c r="D173" i="9"/>
  <c r="D45" i="9"/>
  <c r="D44" i="9"/>
  <c r="D41" i="9"/>
  <c r="D421" i="8"/>
  <c r="E421" i="8" s="1"/>
  <c r="D420" i="8"/>
  <c r="E420" i="8" s="1"/>
  <c r="D419" i="8"/>
  <c r="E419" i="8" s="1"/>
  <c r="D418" i="8"/>
  <c r="E418" i="8" s="1"/>
  <c r="D417" i="8"/>
  <c r="E417" i="8" s="1"/>
  <c r="D394" i="8"/>
  <c r="D390" i="8"/>
  <c r="D376" i="8"/>
  <c r="D316" i="8"/>
  <c r="D315" i="8"/>
  <c r="D314" i="8"/>
  <c r="D313" i="8"/>
  <c r="D177" i="8"/>
  <c r="D173" i="8"/>
  <c r="D45" i="8"/>
  <c r="D44" i="8"/>
  <c r="D41" i="8"/>
  <c r="E422" i="11" l="1"/>
  <c r="E422" i="10"/>
  <c r="E422" i="9"/>
  <c r="E422" i="8"/>
  <c r="D178" i="8"/>
  <c r="D406" i="10"/>
  <c r="D402" i="11"/>
  <c r="D410" i="11"/>
  <c r="D405" i="9"/>
  <c r="D410" i="9"/>
  <c r="D402" i="10"/>
  <c r="D178" i="10"/>
  <c r="D407" i="10"/>
  <c r="D391" i="10"/>
  <c r="D411" i="10"/>
  <c r="D403" i="11"/>
  <c r="D407" i="11"/>
  <c r="D411" i="11"/>
  <c r="D407" i="8"/>
  <c r="D404" i="9"/>
  <c r="D406" i="11"/>
  <c r="D404" i="8"/>
  <c r="D405" i="8"/>
  <c r="D403" i="9"/>
  <c r="D406" i="9"/>
  <c r="D411" i="9"/>
  <c r="D404" i="10"/>
  <c r="D404" i="11"/>
  <c r="D416" i="11"/>
  <c r="D422" i="11" s="1"/>
  <c r="D402" i="8"/>
  <c r="D411" i="8"/>
  <c r="D174" i="10"/>
  <c r="D403" i="10"/>
  <c r="D410" i="10"/>
  <c r="D403" i="8"/>
  <c r="D406" i="8"/>
  <c r="D410" i="8"/>
  <c r="D402" i="9"/>
  <c r="D178" i="9"/>
  <c r="D407" i="9"/>
  <c r="D405" i="10"/>
  <c r="D405" i="11"/>
  <c r="D317" i="11"/>
  <c r="D317" i="10"/>
  <c r="D317" i="9"/>
  <c r="D317" i="8"/>
  <c r="D416" i="8"/>
  <c r="D422" i="8" s="1"/>
  <c r="D416" i="9"/>
  <c r="D422" i="9" s="1"/>
  <c r="D377" i="10"/>
  <c r="D377" i="9"/>
  <c r="D416" i="10"/>
  <c r="D422" i="10" s="1"/>
  <c r="D46" i="8"/>
  <c r="D377" i="11"/>
  <c r="D377" i="8"/>
  <c r="D391" i="9"/>
  <c r="D42" i="10"/>
  <c r="D174" i="11"/>
  <c r="D391" i="11"/>
  <c r="D391" i="8"/>
  <c r="D46" i="10"/>
  <c r="D46" i="11"/>
  <c r="D42" i="11"/>
  <c r="D46" i="9"/>
  <c r="D174" i="9"/>
  <c r="D42" i="9"/>
  <c r="D174" i="8"/>
  <c r="D42" i="8"/>
  <c r="D318" i="11" l="1"/>
  <c r="D318" i="10"/>
  <c r="D318" i="8"/>
  <c r="D318" i="9"/>
  <c r="D412" i="11"/>
  <c r="D412" i="9"/>
  <c r="D423" i="9"/>
  <c r="D412" i="8"/>
  <c r="D412" i="10"/>
  <c r="D423" i="8"/>
  <c r="D413" i="11" l="1"/>
  <c r="D413" i="9"/>
  <c r="D413" i="10"/>
  <c r="D423" i="10"/>
  <c r="D413" i="8"/>
  <c r="D423" i="11"/>
  <c r="C407" i="3"/>
  <c r="C406" i="3"/>
  <c r="C405" i="3"/>
  <c r="C404" i="3"/>
  <c r="D316" i="3"/>
  <c r="D315" i="3"/>
  <c r="D314" i="3"/>
  <c r="D313" i="3"/>
  <c r="E417" i="3"/>
  <c r="E420" i="3"/>
  <c r="E421" i="3"/>
  <c r="E419" i="3"/>
  <c r="D406" i="3" l="1"/>
  <c r="D405" i="3"/>
  <c r="D407" i="3"/>
  <c r="D317" i="3"/>
  <c r="D404" i="3"/>
  <c r="E418" i="3"/>
  <c r="E422" i="3" l="1"/>
  <c r="D318" i="3"/>
  <c r="C411" i="3"/>
  <c r="C410" i="3"/>
  <c r="C403" i="3"/>
  <c r="C402" i="3"/>
  <c r="D394" i="3"/>
  <c r="D390" i="3"/>
  <c r="D376" i="3"/>
  <c r="E349" i="3"/>
  <c r="D177" i="3"/>
  <c r="D173" i="3"/>
  <c r="D45" i="3"/>
  <c r="D44" i="3"/>
  <c r="B7" i="3"/>
  <c r="B8" i="3" s="1"/>
  <c r="B9" i="3" s="1"/>
  <c r="B10" i="3" s="1"/>
  <c r="B11" i="3" s="1"/>
  <c r="B12" i="3" s="1"/>
  <c r="D178" i="3" l="1"/>
  <c r="D411" i="3"/>
  <c r="B13" i="3"/>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82" i="3" s="1"/>
  <c r="B183" i="3" s="1"/>
  <c r="B184" i="3" s="1"/>
  <c r="B185" i="3" s="1"/>
  <c r="B186" i="3" s="1"/>
  <c r="B187" i="3" s="1"/>
  <c r="B188" i="3" s="1"/>
  <c r="B190" i="3" s="1"/>
  <c r="B191" i="3" s="1"/>
  <c r="B192" i="3" s="1"/>
  <c r="B193" i="3" s="1"/>
  <c r="B194" i="3" s="1"/>
  <c r="B195" i="3" s="1"/>
  <c r="D174" i="3"/>
  <c r="D416" i="3"/>
  <c r="D422" i="3" s="1"/>
  <c r="D423" i="3" s="1"/>
  <c r="D410" i="3"/>
  <c r="D46" i="3"/>
  <c r="D391" i="3"/>
  <c r="D353" i="3"/>
  <c r="D403" i="3"/>
  <c r="D402" i="3"/>
  <c r="D42" i="3"/>
  <c r="D377" i="3"/>
  <c r="B196" i="3" l="1"/>
  <c r="B198" i="3" s="1"/>
  <c r="B199" i="3" s="1"/>
  <c r="B200"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7" i="3" s="1"/>
  <c r="B238" i="3" s="1"/>
  <c r="B239" i="3" s="1"/>
  <c r="B240" i="3" s="1"/>
  <c r="B241" i="3" s="1"/>
  <c r="B242" i="3" s="1"/>
  <c r="B243" i="3" s="1"/>
  <c r="B244" i="3" s="1"/>
  <c r="B245" i="3" s="1"/>
  <c r="B246" i="3" s="1"/>
  <c r="B247" i="3" s="1"/>
  <c r="B248" i="3" s="1"/>
  <c r="B249" i="3" s="1"/>
  <c r="B250" i="3" s="1"/>
  <c r="B251" i="3" s="1"/>
  <c r="B252" i="3" s="1"/>
  <c r="B253" i="3" s="1"/>
  <c r="B254" i="3" s="1"/>
  <c r="D412" i="3"/>
  <c r="D413" i="3" l="1"/>
  <c r="B255" i="3"/>
  <c r="B256" i="3" s="1"/>
  <c r="B257" i="3" s="1"/>
  <c r="B258"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31" i="3" l="1"/>
  <c r="B332" i="3" s="1"/>
  <c r="B333" i="3" s="1"/>
  <c r="B334" i="3" s="1"/>
  <c r="B335" i="3" s="1"/>
  <c r="B336" i="3" s="1"/>
  <c r="B337" i="3" s="1"/>
  <c r="B338" i="3" s="1"/>
  <c r="B340" i="3" s="1"/>
  <c r="B341" i="3" l="1"/>
  <c r="B342" i="3" s="1"/>
  <c r="B343" i="3" s="1"/>
  <c r="B344" i="3" s="1"/>
  <c r="B345" i="3" l="1"/>
  <c r="B346" i="3" s="1"/>
  <c r="B347" i="3" s="1"/>
  <c r="B348" i="3" s="1"/>
  <c r="B363" i="3" s="1"/>
  <c r="B364" i="3" s="1"/>
  <c r="B365" i="3" s="1"/>
  <c r="B366" i="3" s="1"/>
  <c r="B367" i="3" s="1"/>
  <c r="B368" i="3" s="1"/>
  <c r="B369" i="3" s="1"/>
  <c r="B370" i="3" s="1"/>
  <c r="B371" i="3" s="1"/>
  <c r="B372" i="3" s="1"/>
  <c r="B373" i="3" s="1"/>
  <c r="B374" i="3" s="1"/>
  <c r="B384" i="3" s="1"/>
  <c r="B385" i="3" s="1"/>
  <c r="B386" i="3" s="1"/>
  <c r="B387" i="3" s="1"/>
  <c r="B388" i="3" s="1"/>
</calcChain>
</file>

<file path=xl/sharedStrings.xml><?xml version="1.0" encoding="utf-8"?>
<sst xmlns="http://schemas.openxmlformats.org/spreadsheetml/2006/main" count="4375" uniqueCount="469">
  <si>
    <t>MODEL DE CLASSIFICACIÓ PER PUNTS</t>
  </si>
  <si>
    <t>HOTELS</t>
  </si>
  <si>
    <t>ÁREA</t>
  </si>
  <si>
    <t>Nº</t>
  </si>
  <si>
    <t>CRITERI</t>
  </si>
  <si>
    <t>*</t>
  </si>
  <si>
    <t>**</t>
  </si>
  <si>
    <t>***</t>
  </si>
  <si>
    <t>****</t>
  </si>
  <si>
    <t>*****</t>
  </si>
  <si>
    <t>PUNTS</t>
  </si>
  <si>
    <t xml:space="preserve">I.        Instal·lacions </t>
  </si>
  <si>
    <t>Netedat</t>
  </si>
  <si>
    <r>
      <t xml:space="preserve">L'establiment es troba en bon estat de netedat i conservació. </t>
    </r>
    <r>
      <rPr>
        <i/>
        <sz val="11"/>
        <rFont val="Calibri"/>
        <family val="2"/>
      </rPr>
      <t xml:space="preserve"> </t>
    </r>
  </si>
  <si>
    <t>Preservació / condició</t>
  </si>
  <si>
    <t>Tots els equipaments estan nets i en bon estat de conservació.</t>
  </si>
  <si>
    <t>Aspecte exterior</t>
  </si>
  <si>
    <t>La façana de l'edifici es troba en bon estat de netedat i conservació.</t>
  </si>
  <si>
    <t>El rètol de l'establiment es troba en bon estat de netedat i conservació.</t>
  </si>
  <si>
    <t>Impressió general</t>
  </si>
  <si>
    <t>Terrasses i/o jardins en zones comunes en bon estat d'ordre i netedat</t>
  </si>
  <si>
    <t>Recepció</t>
  </si>
  <si>
    <t>Espai específic per a recepció amb taula o taulell</t>
  </si>
  <si>
    <r>
      <t>Disposa de sofà/s i butaca/ques a la recepció p</t>
    </r>
    <r>
      <rPr>
        <sz val="11"/>
        <rFont val="Calibri"/>
        <family val="2"/>
      </rPr>
      <t>er a un 3% de la màxima ocupació amb un mínim de 4 pax</t>
    </r>
  </si>
  <si>
    <r>
      <t>Habitacions</t>
    </r>
    <r>
      <rPr>
        <sz val="11"/>
        <rFont val="Calibri"/>
        <family val="2"/>
        <scheme val="minor"/>
      </rPr>
      <t xml:space="preserve"> (A) s'accepta fins a un 20% de les habitacions per sota de la superfície mínima exigida per la categoria. La superfície mínima d'aquest 20% serà la de la categoria immediatament inferior, i en el cas del l'item 8 (per a 1, 2 i 3*): la superfície mínima d'aquest 20%, i de l'habitació per a 1 i 2*, serà de 11m</t>
    </r>
    <r>
      <rPr>
        <vertAlign val="superscript"/>
        <sz val="11"/>
        <rFont val="Calibri"/>
        <family val="2"/>
        <scheme val="minor"/>
      </rPr>
      <t>2</t>
    </r>
    <r>
      <rPr>
        <sz val="11"/>
        <rFont val="Calibri"/>
        <family val="2"/>
        <scheme val="minor"/>
      </rPr>
      <t>.</t>
    </r>
  </si>
  <si>
    <r>
      <t>El 100% de les habitacions medeix (bany inclòs) ≥ 11m</t>
    </r>
    <r>
      <rPr>
        <vertAlign val="superscript"/>
        <sz val="11"/>
        <rFont val="Calibri"/>
        <family val="2"/>
      </rPr>
      <t>2  (A)</t>
    </r>
  </si>
  <si>
    <r>
      <t>El 100% de les habitacions medeix (bany inclòs) ≥ 14m</t>
    </r>
    <r>
      <rPr>
        <vertAlign val="superscript"/>
        <sz val="11"/>
        <rFont val="Calibri"/>
        <family val="2"/>
      </rPr>
      <t>2  (A)</t>
    </r>
  </si>
  <si>
    <r>
      <t>El 100% de les habitacions medeix (bany inclòs) ≥ 18 m</t>
    </r>
    <r>
      <rPr>
        <vertAlign val="superscript"/>
        <sz val="11"/>
        <rFont val="Calibri"/>
        <family val="2"/>
      </rPr>
      <t xml:space="preserve">2  (A) </t>
    </r>
  </si>
  <si>
    <r>
      <t>El 100% de les habitacions medeix (bany inclòs) ≥ 22 m</t>
    </r>
    <r>
      <rPr>
        <vertAlign val="superscript"/>
        <sz val="11"/>
        <rFont val="Calibri"/>
        <family val="2"/>
      </rPr>
      <t>2  (A)</t>
    </r>
  </si>
  <si>
    <r>
      <t>El 100% de les habitacions medeix (bany inclòs)  ≥ 30 m</t>
    </r>
    <r>
      <rPr>
        <vertAlign val="superscript"/>
        <sz val="11"/>
        <rFont val="Calibri"/>
        <family val="2"/>
      </rPr>
      <t xml:space="preserve">2  (A) </t>
    </r>
  </si>
  <si>
    <t>El 5% de les habitacions de l'establiment són suites amb un mínim de dos.</t>
  </si>
  <si>
    <r>
      <t>El 25% de les habitacions amb balcó privat de 2 m</t>
    </r>
    <r>
      <rPr>
        <vertAlign val="superscript"/>
        <sz val="11"/>
        <rFont val="Calibri"/>
        <family val="2"/>
      </rPr>
      <t>2</t>
    </r>
    <r>
      <rPr>
        <sz val="11"/>
        <rFont val="Calibri"/>
        <family val="2"/>
      </rPr>
      <t xml:space="preserve"> com a mínim</t>
    </r>
  </si>
  <si>
    <r>
      <t>El 25% de les habitacions amb terrassa privada de 6 m</t>
    </r>
    <r>
      <rPr>
        <vertAlign val="superscript"/>
        <sz val="11"/>
        <rFont val="Calibri"/>
        <family val="2"/>
      </rPr>
      <t>2</t>
    </r>
    <r>
      <rPr>
        <sz val="11"/>
        <rFont val="Calibri"/>
        <family val="2"/>
      </rPr>
      <t xml:space="preserve"> com a mínim</t>
    </r>
  </si>
  <si>
    <t>La terrassa de les habitacions està equipada amb una taula i cadires.</t>
  </si>
  <si>
    <r>
      <t>El 5% de les habitacions totals de l'establiment són comunicades</t>
    </r>
    <r>
      <rPr>
        <sz val="11"/>
        <rFont val="Calibri"/>
        <family val="2"/>
      </rPr>
      <t xml:space="preserve"> </t>
    </r>
    <r>
      <rPr>
        <i/>
        <sz val="11"/>
        <rFont val="Calibri"/>
        <family val="2"/>
      </rPr>
      <t>(es considera habitació comunicada quan dues habitacions es troben separades per una porta o un replà, aïllat de la resta d'habitacions).</t>
    </r>
  </si>
  <si>
    <t>Restauració</t>
  </si>
  <si>
    <r>
      <t xml:space="preserve">Capacitat de les àrees de restauració com a mínim per al </t>
    </r>
    <r>
      <rPr>
        <sz val="11"/>
        <rFont val="Calibri"/>
        <family val="2"/>
      </rPr>
      <t>50% de les places</t>
    </r>
  </si>
  <si>
    <t>Capacitat de les àrees de restauració com a mínim per al 80% de les places</t>
  </si>
  <si>
    <t>Banys</t>
  </si>
  <si>
    <r>
      <t>Disposa de banys a les zones comunes</t>
    </r>
    <r>
      <rPr>
        <strike/>
        <sz val="9"/>
        <color indexed="17"/>
        <rFont val="Calibri"/>
        <family val="2"/>
      </rPr>
      <t/>
    </r>
  </si>
  <si>
    <t>Disposa de canviador de nens als banys de les zones comunes</t>
  </si>
  <si>
    <t>Els banys de les zones comunes estan nets i aprovisionats  (sabó i paper WC)</t>
  </si>
  <si>
    <t>Accessibilitat</t>
  </si>
  <si>
    <t>Disposa de cadira de rodes</t>
  </si>
  <si>
    <t>Aparcaments</t>
  </si>
  <si>
    <r>
      <t xml:space="preserve">Disposa de Pàrquing o Garatge en el propi edifici o a 300 metres </t>
    </r>
    <r>
      <rPr>
        <i/>
        <sz val="11"/>
        <rFont val="Calibri"/>
        <family val="2"/>
      </rPr>
      <t xml:space="preserve">(cobreix el </t>
    </r>
    <r>
      <rPr>
        <b/>
        <i/>
        <sz val="11"/>
        <rFont val="Calibri"/>
        <family val="2"/>
      </rPr>
      <t>30%</t>
    </r>
    <r>
      <rPr>
        <i/>
        <sz val="11"/>
        <rFont val="Calibri"/>
        <family val="2"/>
      </rPr>
      <t xml:space="preserve"> de les habitacions), o presta servei de transfer fins el pàrquing/garatge, si aquest es troba a una distància superior. (S'ha d'indicar a la Carta de Serveis)</t>
    </r>
  </si>
  <si>
    <r>
      <t xml:space="preserve">Disposa de Pàrquing o Garatge en el propi edifici o a 300 metres </t>
    </r>
    <r>
      <rPr>
        <i/>
        <sz val="11"/>
        <rFont val="Calibri"/>
        <family val="2"/>
      </rPr>
      <t xml:space="preserve">(cobreix el </t>
    </r>
    <r>
      <rPr>
        <b/>
        <i/>
        <sz val="11"/>
        <rFont val="Calibri"/>
        <family val="2"/>
      </rPr>
      <t>50%</t>
    </r>
    <r>
      <rPr>
        <i/>
        <sz val="11"/>
        <rFont val="Calibri"/>
        <family val="2"/>
      </rPr>
      <t xml:space="preserve"> de les habitacions), o presta servei de transfer fins el pàrquing/garatge, si aquest es troba a una distància superior. (S'ha d'indicar a la Carta de Serveis)</t>
    </r>
  </si>
  <si>
    <t>Plaça d'aparcament garantit en el mateix edifici  (100% hab)</t>
  </si>
  <si>
    <t>Sempre i quan la normativa ho permeti, es disposa d'un espai que permet l'arribada i sortida de passatgers senyalitzat amb gual o similar per a càrrega i descàrrega.</t>
  </si>
  <si>
    <t xml:space="preserve">Espai d'estacionament per autobusos que permet l'arribada i sortida de passatgers senyalitzat amb gual o similar per a càrrega i descàrrega </t>
  </si>
  <si>
    <t>Estació de càrrega per a vehicles elèctrics (cotxes, bicicletes…)</t>
  </si>
  <si>
    <t>Altres</t>
  </si>
  <si>
    <t>Àrea pública de relax dotada de butaques i/o sofàs</t>
  </si>
  <si>
    <t>Disposa d'una entrada de servei diferent a l'entrada principal</t>
  </si>
  <si>
    <t>Disposa de botiga/gues amb accés directe des de l'interior de l'establiment (no s'accepta vitrina o similar)</t>
  </si>
  <si>
    <t>Disposa de sala independent amb armaris individuals amb pany, un per habitació, per guardar botes i esquís, degudament ventilada i calefactada.</t>
  </si>
  <si>
    <t>La sala guarda-esquís de l'ítem anterior disposa d'assecadors de botes d'esquí.</t>
  </si>
  <si>
    <t>Màxim punts que es poden assolir</t>
  </si>
  <si>
    <t xml:space="preserve">Total items obligatoris </t>
  </si>
  <si>
    <t>II.        Equipament d'habitacions</t>
  </si>
  <si>
    <t>Netedat del bany</t>
  </si>
  <si>
    <t>El bany es troba en bon estat de conservació i en bones condicions d'higiene.</t>
  </si>
  <si>
    <t>Confort 
sanitari</t>
  </si>
  <si>
    <t>El 100% de les habitacions disposen d'una cambra de bany completa (lavabo/ WC / dutxa o banyera)</t>
  </si>
  <si>
    <t xml:space="preserve">50% dels banys tenen el WC en un espai independent </t>
  </si>
  <si>
    <t>La dutxa / banyera disposa de cortina.</t>
  </si>
  <si>
    <t>La dutxa / banyera disposa de mampara.</t>
  </si>
  <si>
    <t>Disposa de banyera o dutxa amb hidromassatge en un 20% de les habitacions totals de l'establiment</t>
  </si>
  <si>
    <r>
      <t>La dutxa mesura com a mínim 0,64 m</t>
    </r>
    <r>
      <rPr>
        <vertAlign val="superscript"/>
        <sz val="11"/>
        <rFont val="Calibri"/>
        <family val="2"/>
        <scheme val="minor"/>
      </rPr>
      <t>2</t>
    </r>
    <r>
      <rPr>
        <sz val="11"/>
        <rFont val="Calibri"/>
        <family val="2"/>
        <scheme val="minor"/>
      </rPr>
      <t xml:space="preserve"> (amb un mínim de 60 cm d'amplada) o la banyera mesura com a mínim 140 cm de llargada per 60 cm d'amplada. </t>
    </r>
  </si>
  <si>
    <r>
      <t>La dutxa mesura com a mínim 1 m</t>
    </r>
    <r>
      <rPr>
        <vertAlign val="superscript"/>
        <sz val="11"/>
        <rFont val="Calibri"/>
        <family val="2"/>
      </rPr>
      <t>2.</t>
    </r>
  </si>
  <si>
    <t>Banyera, si existeix, mínim de 1,60 m de llargada per 0,60 m d'amplada</t>
  </si>
  <si>
    <t>Terra antilliscant en les dutxes i banyeres</t>
  </si>
  <si>
    <t>Disposa de lavabo amb 2 piques a les suites.</t>
  </si>
  <si>
    <t>1 tovallola de lavabo per persona</t>
  </si>
  <si>
    <t>1 tovallola de bany per persona</t>
  </si>
  <si>
    <t>El gramatge de les tovalloles és igual o superior a 450 gr / m²</t>
  </si>
  <si>
    <t>La mida de les tovalloles és superior a 50 cm x 100 cm (lavabo) i 70 cm x 130 cm (bany).</t>
  </si>
  <si>
    <t>Paperera amb bossa</t>
  </si>
  <si>
    <t>Mirall</t>
  </si>
  <si>
    <t>Penjador</t>
  </si>
  <si>
    <t>1 got per persona</t>
  </si>
  <si>
    <t>2 rotllos de paper higiènic</t>
  </si>
  <si>
    <t>Bossa sanitària</t>
  </si>
  <si>
    <t>Estora de bany</t>
  </si>
  <si>
    <t>Assecador de cabell</t>
  </si>
  <si>
    <t>Il·luminació apropiada sobre el rentamans</t>
  </si>
  <si>
    <t>1 barnús per persona (sota demanda)</t>
  </si>
  <si>
    <t>1 barnús per persona</t>
  </si>
  <si>
    <t>Sabatilles per persona (sota demanda)</t>
  </si>
  <si>
    <t>Sabatilles per persona</t>
  </si>
  <si>
    <t>Disposa d'endoll d'electricitat al costat del mirall</t>
  </si>
  <si>
    <t>Disposa de mirall d'augment</t>
  </si>
  <si>
    <r>
      <t xml:space="preserve">Calefacció en el bany 24 h </t>
    </r>
    <r>
      <rPr>
        <sz val="11"/>
        <rFont val="Calibri"/>
        <family val="2"/>
      </rPr>
      <t>(s'accepta penjador de tovalloles calent)</t>
    </r>
  </si>
  <si>
    <r>
      <t>Amenities bàsic. S</t>
    </r>
    <r>
      <rPr>
        <sz val="11"/>
        <rFont val="Calibri"/>
        <family val="2"/>
      </rPr>
      <t>abó i gel de bany (envàs individual o dosificador), al lavabo i a la dutxa/banyera.</t>
    </r>
  </si>
  <si>
    <t>Xampú</t>
  </si>
  <si>
    <t>Gorro de dutxa</t>
  </si>
  <si>
    <t>Mocadors de paper</t>
  </si>
  <si>
    <t>Disposa d'un espai al bany per desar petits objectes (p. e. prestatge)</t>
  </si>
  <si>
    <t>Disponibilitat d'aigua calenta i freda les 24h</t>
  </si>
  <si>
    <t>Telèfon al bany  per a trucades internes</t>
  </si>
  <si>
    <t>Cadira o tamboret</t>
  </si>
  <si>
    <t>Bàscula</t>
  </si>
  <si>
    <t>Comoditat</t>
  </si>
  <si>
    <t xml:space="preserve">La mida mínima dels llits individuals es 0,90 x 1,90 m i  doble 1,35 x 1,90m </t>
  </si>
  <si>
    <t>La mida mínima dels llits individuals es 0,90 x 1,90 m i doble 1,50 x 1,90 m</t>
  </si>
  <si>
    <t>La mida mínima dels llits individuals es 0,90 x 2,00 m i doble 1,80 x 2,00 m</t>
  </si>
  <si>
    <t>La mida mínima dels llits individuals es 1,00 x 2,00 m i doble 2,00 x 2,00 m</t>
  </si>
  <si>
    <t>El 10% dels llits tenen una longitud d'almenys 2,10 m</t>
  </si>
  <si>
    <t>Matalassos en bon estat de conservació i almenys de 18 cm de gruix</t>
  </si>
  <si>
    <t>Matalassos en bon estat de conservació i almenys de 22 cm de gruix</t>
  </si>
  <si>
    <t>Matalassos en bon estat de conservació i més de 22 cm de gruix</t>
  </si>
  <si>
    <t>Llits supletoris: la mida mínima dels llits supletoris individuals és 0,80 x 1,90 m i doble 1,35 m x 1,90 m.  La mida mínima dels llits supletoris individuals (ús exclusiu infants) és 0,80 x 1,80 m, i doble 1,35 x 1,80 m.</t>
  </si>
  <si>
    <t>Llits supletoris: matalassos en bon estat de conservació i 13 cm de gruix</t>
  </si>
  <si>
    <t>El número de places en llits supletoris no supera el 50% de la capacitat total de l'establiment.</t>
  </si>
  <si>
    <r>
      <t xml:space="preserve">Renovació de matalassos cada 5 anys </t>
    </r>
    <r>
      <rPr>
        <i/>
        <sz val="11"/>
        <rFont val="Calibri"/>
        <family val="2"/>
      </rPr>
      <t>(amb certificat de compra)</t>
    </r>
  </si>
  <si>
    <t>Disposa de matalassos antial·lèrgics</t>
  </si>
  <si>
    <t>Disposa de matalassos ergonòmics</t>
  </si>
  <si>
    <t>S’ha de deixar un espai lliure de pas al voltant del llit, mínim 40 cm, sense incloure la capçalera. Aquest espai haurà de ser de 80 cm a un dels laterals si el llit és a tocar de la paret.</t>
  </si>
  <si>
    <t>Netedat de les habitacions</t>
  </si>
  <si>
    <r>
      <t>Les habitacions es troben en bon estat de netedat i conservació.</t>
    </r>
    <r>
      <rPr>
        <i/>
        <sz val="11"/>
        <rFont val="Calibri"/>
        <family val="2"/>
      </rPr>
      <t xml:space="preserve"> </t>
    </r>
  </si>
  <si>
    <t>Tots els equipaments nets i en bon estat de conservació</t>
  </si>
  <si>
    <t>Equipament habitacions</t>
  </si>
  <si>
    <t>Roba de llit: 1 joc per a cada llit (llençols / funda nòrdica i coixinera, coixí, manta /edredó / nòrdic, cobre llit / cobertor)</t>
  </si>
  <si>
    <r>
      <t>Cobertor matalassos nets i en bon estat de conservació</t>
    </r>
    <r>
      <rPr>
        <sz val="11"/>
        <rFont val="Calibri"/>
        <family val="2"/>
      </rPr>
      <t xml:space="preserve"> </t>
    </r>
    <r>
      <rPr>
        <i/>
        <sz val="11"/>
        <rFont val="Calibri"/>
        <family val="2"/>
      </rPr>
      <t>(no s'accepta cobertor matalàs simple tipus "moletó". Ha de ser rentable, transpirable, antiàcars, fet de cotó o materials sintètics i obert per la part inferior)</t>
    </r>
  </si>
  <si>
    <r>
      <t>Neteja especial del matalassos anual, s'ha de disposar d'un certificat del procediment.</t>
    </r>
    <r>
      <rPr>
        <i/>
        <sz val="11"/>
        <rFont val="Calibri"/>
        <family val="2"/>
      </rPr>
      <t xml:space="preserve"> (neteja termal sense components químics dels matalassos amb impregnació interior, sense deixar humitat, matant els àcars i preveient els seu creixement)</t>
    </r>
  </si>
  <si>
    <t>Estora al costat del llit</t>
  </si>
  <si>
    <t xml:space="preserve">Roba de llit neta i en bon estat </t>
  </si>
  <si>
    <t>Coixí addicional per habitació</t>
  </si>
  <si>
    <t>Dos coixins per persona</t>
  </si>
  <si>
    <r>
      <t xml:space="preserve">Carta de coixins </t>
    </r>
    <r>
      <rPr>
        <i/>
        <sz val="11"/>
        <rFont val="Calibri"/>
        <family val="2"/>
      </rPr>
      <t>(el client pot escollir entre diversos coixins)</t>
    </r>
  </si>
  <si>
    <t>Armari amb prestatges i 10 penja-robes iguals per habitació</t>
  </si>
  <si>
    <t>Tauleta de nit / prestatge</t>
  </si>
  <si>
    <t>Llum per llegir al llit</t>
  </si>
  <si>
    <t>Endoll d'electricitat</t>
  </si>
  <si>
    <t>Taula i cadira / sofà o equivalent</t>
  </si>
  <si>
    <t>Aïllament total de la llum exterior</t>
  </si>
  <si>
    <t xml:space="preserve">Paperera </t>
  </si>
  <si>
    <t>Suport per desar l'equipatge</t>
  </si>
  <si>
    <t>Mirall de cos sencer</t>
  </si>
  <si>
    <t>Manta addicional per llit</t>
  </si>
  <si>
    <t>Minibar (ple amb tots els elements que consten a la carta del Minibar, que ha d'indicar els preus, amb un mínim de 10 productes diferents)</t>
  </si>
  <si>
    <r>
      <t>Àrea de treball amb taula / escriptori apropiat (espai de treball lliure de 0,5 m</t>
    </r>
    <r>
      <rPr>
        <vertAlign val="superscript"/>
        <sz val="11"/>
        <rFont val="Calibri"/>
        <family val="2"/>
        <scheme val="minor"/>
      </rPr>
      <t>2</t>
    </r>
    <r>
      <rPr>
        <sz val="11"/>
        <rFont val="Calibri"/>
        <family val="2"/>
        <scheme val="minor"/>
      </rPr>
      <t>).</t>
    </r>
  </si>
  <si>
    <t>Il·luminació a l'àrea de treball</t>
  </si>
  <si>
    <t>1 cendrer per habitació (excepte si és de NO fumadors)</t>
  </si>
  <si>
    <t>Endoll addicional al costat de la taula de treball</t>
  </si>
  <si>
    <t>Interruptor central de llum controlable des del llit</t>
  </si>
  <si>
    <t>Finestra amb llum natural i ventilació directa a l'exterior</t>
  </si>
  <si>
    <t>Bolígraf / llapis, bloc de notes</t>
  </si>
  <si>
    <t>Bossa per a la roba bruta</t>
  </si>
  <si>
    <t>Equipament de planxa disponible per ús dels clients sota demanda, (planxa i post de planxar)</t>
  </si>
  <si>
    <t>Equipament de planxa a l'habitació (planxa i post de planxar)</t>
  </si>
  <si>
    <t>Facilitats per fer té / cafè a l'habitació (kettel / cafetera i productes)</t>
  </si>
  <si>
    <t>Cartell de "no molestar" o similar</t>
  </si>
  <si>
    <t>Informació sobre les sortides d'emergència incloent el procediment a seguir en cas d'incendi i els telèfon d'emergència com a mínim en català més 3 idiomes, darrere la porta de l'entrada de l'habitació</t>
  </si>
  <si>
    <r>
      <t>Informació de l'hotel almenys en català + 3 idiomes</t>
    </r>
    <r>
      <rPr>
        <i/>
        <sz val="11"/>
        <rFont val="Calibri"/>
        <family val="2"/>
      </rPr>
      <t xml:space="preserve"> (inclou almenys l'horari de l'esmorzar, hora del check out i horari d'obertura de les instal·lacions de l'hotel i tota la informació dels serveis de pagament no inclosos en el preu de l'habitació (telèfon, WIFI, Minibar...)</t>
    </r>
  </si>
  <si>
    <t>Dipòsit</t>
  </si>
  <si>
    <t>Caixa forta a recepció</t>
  </si>
  <si>
    <t>NO APLICA</t>
  </si>
  <si>
    <r>
      <t>Caixa forta a</t>
    </r>
    <r>
      <rPr>
        <sz val="11"/>
        <color indexed="10"/>
        <rFont val="Calibri"/>
        <family val="2"/>
      </rPr>
      <t xml:space="preserve"> </t>
    </r>
    <r>
      <rPr>
        <sz val="11"/>
        <rFont val="Calibri"/>
        <family val="2"/>
      </rPr>
      <t xml:space="preserve">l'habitació </t>
    </r>
  </si>
  <si>
    <t>Caixa forta amb endoll elèctric incorporat</t>
  </si>
  <si>
    <t>Aire condicionat / calefacció</t>
  </si>
  <si>
    <t>Habitacions amb aire condicionat i termòstat individual</t>
  </si>
  <si>
    <t>Aire condicionat al restaurant</t>
  </si>
  <si>
    <t>Aire condicionat al bar</t>
  </si>
  <si>
    <t>Aire condicionat als salons</t>
  </si>
  <si>
    <t>Aire condicionat a la recepció</t>
  </si>
  <si>
    <t>Calefacció 24 hores en totes les àrees</t>
  </si>
  <si>
    <t>Calefacció 24 hores amb termòstat individual a les habitacions</t>
  </si>
  <si>
    <t>Telecomunicacions</t>
  </si>
  <si>
    <t>Reproductors multimèdia o possibilitat de música per canal TV</t>
  </si>
  <si>
    <t>Música al bany</t>
  </si>
  <si>
    <r>
      <t xml:space="preserve">Televisió amb comandament a distància i llistat de canals </t>
    </r>
    <r>
      <rPr>
        <i/>
        <sz val="11"/>
        <rFont val="Calibri"/>
        <family val="2"/>
      </rPr>
      <t>(s'accepta llistat de canals al propi aparell)</t>
    </r>
  </si>
  <si>
    <t>Smart TV amb connexió a internet</t>
  </si>
  <si>
    <t>Televisió addicional a les suites</t>
  </si>
  <si>
    <t>Televisió de pagament o videojocs amb possibilitat d'aplicar control parental</t>
  </si>
  <si>
    <t>Telèfon per a trucades internes</t>
  </si>
  <si>
    <t>Telèfon per a trucades nacionals i internacionals</t>
  </si>
  <si>
    <t>Disposa de wifi a totes les àrees comunes</t>
  </si>
  <si>
    <t>Disposa de wifi a totes les habitacions</t>
  </si>
  <si>
    <t>Accés a Internet per cable a l'habitació</t>
  </si>
  <si>
    <t>Ordinador / tauleta amb connexió a Internet disponible per als clients</t>
  </si>
  <si>
    <t>Disposa d'adaptador de corrent internacional sota petició</t>
  </si>
  <si>
    <t>Disposa d'estació de càrrega per a múltiples aparells (carregador USB)</t>
  </si>
  <si>
    <t>Informació turística a la recepció en diversos idiomes</t>
  </si>
  <si>
    <t>Premsa del dia a l'habitació</t>
  </si>
  <si>
    <t>Revistes actuals a l'habitació</t>
  </si>
  <si>
    <t>Disponibilitat de bressols (1 per cada 20 habitacions)</t>
  </si>
  <si>
    <t>Calçador a l'habitació</t>
  </si>
  <si>
    <t>Kit neteja sabates sota petició</t>
  </si>
  <si>
    <t xml:space="preserve">1 màquina neteja sabates per planta </t>
  </si>
  <si>
    <t>Panys de les habitacions electrònics</t>
  </si>
  <si>
    <t xml:space="preserve">Total ITEMS obligatoris </t>
  </si>
  <si>
    <t>III. Servei</t>
  </si>
  <si>
    <t>Neteja habitació / canvi de llençols i tovalloles</t>
  </si>
  <si>
    <t>Neteja diària de l'habitació i de la cambra de bany</t>
  </si>
  <si>
    <t>Canvi de tovalloles diari (excepte que el client indiqui el contrari - Informació de mesures mediambientals a l'habitació)</t>
  </si>
  <si>
    <t>Neteja de l'habitació i canvi de tota la roba de llit a la sortida del client</t>
  </si>
  <si>
    <t>Canvi de roba de llit: cada 5 dies</t>
  </si>
  <si>
    <t>Canvi de roba de llit: cada 3 dies (excepte que el client indiqui el contrari - Informació de mesures mediambientals a l'habitació)</t>
  </si>
  <si>
    <t>Canvi de roba de llit: cada 2 dies (excepte que el client indiqui el contrari - Informació de mesures mediambientals a l'habitació)</t>
  </si>
  <si>
    <t>Canvi de roba de llit: diari (excepte que el client indiqui el contrari - Informació de mesures mediambientals a l'habitació)</t>
  </si>
  <si>
    <t>L'establiment ofereix servei de bar/cafeteria? OBLIGATORI 3, 4 I 5*.</t>
  </si>
  <si>
    <t>Netedat de Bar / Cafeteria</t>
  </si>
  <si>
    <t>El bar/cafeteria es troba en bon estat de netedat i conservació</t>
  </si>
  <si>
    <t>Tots els equipaments estan nets i en bon estat de conservació</t>
  </si>
  <si>
    <t>Bar / Cafeteria</t>
  </si>
  <si>
    <t>Servei de bar/cafeteria (ofereix snacks, entrepans freds i begudes fredes i calentes)  mínim 8 hores diàries</t>
  </si>
  <si>
    <t>Servei de bar/cafeteria  (ofereix snacks, entrepans freds i begudes fredes i calentes) mínim 12 hores diàries</t>
  </si>
  <si>
    <t>Servei de bar/cafeteria  (ofereix snacks, entrepans freds i begudes fredes i calentes) mínim 16 hores diàries</t>
  </si>
  <si>
    <t>El personal va uniformat, net, planxat i degudament identificat</t>
  </si>
  <si>
    <r>
      <t xml:space="preserve">Els utensilis per al servei estan nets i sense escantells ni trencaments i se'n disposa en quantitat suficient </t>
    </r>
    <r>
      <rPr>
        <i/>
        <sz val="11"/>
        <rFont val="Calibri"/>
        <family val="2"/>
      </rPr>
      <t>(cristalleria, vaixella, estovalles…)</t>
    </r>
  </si>
  <si>
    <t>L'establiment ofereix l'estada en règim d'AD (allotjament i desdejuni)? OBLIGATORI PER A TOTES LES CATEGORIES</t>
  </si>
  <si>
    <t>Esmorzar</t>
  </si>
  <si>
    <t>Ofereix servei d'esmorzar 2 hores</t>
  </si>
  <si>
    <t>Ofereix servei d'esmorzar 2,30 hores</t>
  </si>
  <si>
    <t>Ofereix servei d'esmorzar 3 hores</t>
  </si>
  <si>
    <t>Esmorzar inclou:</t>
  </si>
  <si>
    <t>Aigua freda i natural</t>
  </si>
  <si>
    <t>Llet freda i calenta</t>
  </si>
  <si>
    <t>Cafè/cafè descafeïnat</t>
  </si>
  <si>
    <t>Infusions i xocolata</t>
  </si>
  <si>
    <t>Sucre i edulcorants</t>
  </si>
  <si>
    <t>Mantega i melmelada</t>
  </si>
  <si>
    <t>Suc de fruita</t>
  </si>
  <si>
    <t>Suc de fruita natural (taronja)</t>
  </si>
  <si>
    <t>Altres sucs de fruita (2 varietats o més)</t>
  </si>
  <si>
    <t>Pa i brioxeria (1 varietat de cada)</t>
  </si>
  <si>
    <t>Pa i brioxeria (2 varietats de cada)</t>
  </si>
  <si>
    <t>Pa i brioxeria (3 varietats de cada)</t>
  </si>
  <si>
    <t>Possibilitat de pa torrat al moment</t>
  </si>
  <si>
    <t>Cereals</t>
  </si>
  <si>
    <t>Mel</t>
  </si>
  <si>
    <t>Iogurt</t>
  </si>
  <si>
    <t>Formatges (2 varietats)</t>
  </si>
  <si>
    <t>Embotits/paté o similars (1 varietat)</t>
  </si>
  <si>
    <t>Embotits/paté o similars (de 2 a 4 varietats)</t>
  </si>
  <si>
    <t>Embotits/paté o similars (5 varietats o més)</t>
  </si>
  <si>
    <t>Ous o truites (1 varietat)</t>
  </si>
  <si>
    <t>Ous o truites (2 varietats)</t>
  </si>
  <si>
    <t>Ous o truites (3 varietats o més)</t>
  </si>
  <si>
    <t>Fruita o macedònia (2 varietats)</t>
  </si>
  <si>
    <t>Fruita o macedònia (3 varietats o més)</t>
  </si>
  <si>
    <t>Guarnició calenta (2 varietats)</t>
  </si>
  <si>
    <t>Guarnició calenta (3 varietats)</t>
  </si>
  <si>
    <t>Opció esmorzar complet al·lèrgies alimentaries: sense gluten (una varietat de pa, una varietat de cereals)</t>
  </si>
  <si>
    <t>Opció esmorzar complet al·lèrgies alimentaries: sense lactosa (una varietat de pa, una varietat de brioxeria, una varietat de margarina, una varietat d'embotit, una varietat de iogurt, una varietat de llet)</t>
  </si>
  <si>
    <t>Ofereix altres esmorzars especials (vegà, vegetarià, kosher...)</t>
  </si>
  <si>
    <r>
      <t xml:space="preserve">En el cas de tenir bufet, cal oferir també servei d'esmorzar a taula amb carta que inclogui </t>
    </r>
    <r>
      <rPr>
        <sz val="11"/>
        <rFont val="Calibri"/>
        <family val="2"/>
      </rPr>
      <t>almenys la mateixa selecció de productes que els obligatoris per a la categoria</t>
    </r>
  </si>
  <si>
    <t>Esmorzar per a matiners a partir de les 06.00 h (disposa de  te/cafè, aigua/suc , brioxeria)</t>
  </si>
  <si>
    <r>
      <t>Els estris per al servei estan nets i sense escantells ni trencaments i se'n disposa en quantitat suficient</t>
    </r>
    <r>
      <rPr>
        <i/>
        <sz val="11"/>
        <rFont val="Calibri"/>
        <family val="2"/>
      </rPr>
      <t xml:space="preserve"> (cristalleria, vaixella, estovalles…)</t>
    </r>
  </si>
  <si>
    <t>L'establiment ofereix servei de restauració? (dinar/sopar)-S/N</t>
  </si>
  <si>
    <t>Netedat de  l'espai destinat a dinar sopar</t>
  </si>
  <si>
    <t>El restaurant es troba en bon estat de netedat i conservació</t>
  </si>
  <si>
    <t>Dinar i sopar (criteris exigibles només en el cas de donar el servei)</t>
  </si>
  <si>
    <t>En cas de donar el servei, el restaurant ha d'estar obert 7 dies a la setmana durant el període d'obertura de l'establiment.</t>
  </si>
  <si>
    <r>
      <t xml:space="preserve">Horari de 2 hores per àpat ofert (dinar / sopar), </t>
    </r>
    <r>
      <rPr>
        <i/>
        <sz val="11"/>
        <rFont val="Calibri"/>
        <family val="2"/>
      </rPr>
      <t>exclòs horari d'esmorzar.</t>
    </r>
  </si>
  <si>
    <r>
      <t xml:space="preserve">Horari de 2,30 hores per àpat ofert (dinar / sopar), </t>
    </r>
    <r>
      <rPr>
        <i/>
        <sz val="11"/>
        <rFont val="Calibri"/>
        <family val="2"/>
      </rPr>
      <t>exclòs horari d'esmorzar</t>
    </r>
  </si>
  <si>
    <r>
      <t xml:space="preserve">Horari de 3 hores per àpat ofert (dinar / sopar), </t>
    </r>
    <r>
      <rPr>
        <i/>
        <sz val="11"/>
        <rFont val="Calibri"/>
        <family val="2"/>
      </rPr>
      <t>exclòs horari d'esmorzar</t>
    </r>
  </si>
  <si>
    <t>Menú del dia o carta o bufet</t>
  </si>
  <si>
    <t>Ofereix plats combinats</t>
  </si>
  <si>
    <t>Servei a taula total</t>
  </si>
  <si>
    <t>La carta conté entre 10 - 20 plats</t>
  </si>
  <si>
    <t>La carta conté més de 20 plats</t>
  </si>
  <si>
    <t>Disposa d'una carta de vins amb 10 referències de 5 D.O. diferents</t>
  </si>
  <si>
    <r>
      <t>Ofereix menús especials: cuina dietètica</t>
    </r>
    <r>
      <rPr>
        <i/>
        <sz val="11"/>
        <rFont val="Calibri"/>
        <family val="2"/>
      </rPr>
      <t xml:space="preserve"> (dietista o nutricionista)</t>
    </r>
    <r>
      <rPr>
        <i/>
        <strike/>
        <sz val="8"/>
        <rFont val="Calibri"/>
        <family val="2"/>
      </rPr>
      <t/>
    </r>
  </si>
  <si>
    <t>Ofereix menú infantil</t>
  </si>
  <si>
    <t>Ofereix menús o plats dins la carta especials per a celíacs. Mínim 2 opcions per plat (entrant, plat principal i postres)</t>
  </si>
  <si>
    <t>Ofereix menús o plats dins la carta especials per a intolerants a la lactosa. Mínim 2 opcions per plat (entrant, plat principal i postres)</t>
  </si>
  <si>
    <t>Ofereix altres menús o plats especials dins la carta (vegans, vegetarians, kosher...etc). Mínim 2 opcions per plat (entrant, plat principal i postres)</t>
  </si>
  <si>
    <t>Tenir un restaurant addicional al bufet/restaurant de l'hotel</t>
  </si>
  <si>
    <r>
      <t xml:space="preserve">Ofereix servei de: Pícnic </t>
    </r>
    <r>
      <rPr>
        <i/>
        <sz val="11"/>
        <rFont val="Calibri"/>
        <family val="2"/>
      </rPr>
      <t>(entrepà, beguda i postre)</t>
    </r>
  </si>
  <si>
    <t>El personal va uniformat net, planxat i degudament identificat</t>
  </si>
  <si>
    <t>El personal de l'àrea de restauració pot atendre al clients en català + 2 idiomes</t>
  </si>
  <si>
    <r>
      <t xml:space="preserve">Els estris per al servei estan nets i sense escantells ni trencaments i se'n disposa en quantitat suficient </t>
    </r>
    <r>
      <rPr>
        <i/>
        <sz val="11"/>
        <rFont val="Calibri"/>
        <family val="2"/>
      </rPr>
      <t>(cristalleria, vaixella, estovalles…)</t>
    </r>
  </si>
  <si>
    <t>L'establiment ofereix servei de room service? (S/N)</t>
  </si>
  <si>
    <t>Room service</t>
  </si>
  <si>
    <t xml:space="preserve">Ofereix servei d'esmorzar a l'habitació </t>
  </si>
  <si>
    <t>Servei d'habitacions 12 hores (ofereix com a mínim begudes fredes i calentes i entrepans freds)</t>
  </si>
  <si>
    <t>Servei d'habitacions 24 hores  (ofereix com a mínim begudes fredes i calentes i entrepans freds)</t>
  </si>
  <si>
    <t>Servei de menjar calent (menú o carta)</t>
  </si>
  <si>
    <t>Servei d'àpat fred / entrepà calent</t>
  </si>
  <si>
    <t>A l'habitació hi ha una carta en català + 3 idiomes amb la selecció d'àpats, begudes i preus (només pels que ofereixin el servei)</t>
  </si>
  <si>
    <r>
      <t>Els estris per el servei estan nets i sense escantells i sense trencaments i se'n disposa en quantitat suficient</t>
    </r>
    <r>
      <rPr>
        <i/>
        <sz val="11"/>
        <rFont val="Calibri"/>
        <family val="2"/>
      </rPr>
      <t xml:space="preserve"> (cristalleria, vaixella, estovalles…)</t>
    </r>
  </si>
  <si>
    <t>Maquines expenedores</t>
  </si>
  <si>
    <t>Disposa de venda de snacks i dolços</t>
  </si>
  <si>
    <t>Disposa de venda de begudes</t>
  </si>
  <si>
    <t>Netedat de la Recepció</t>
  </si>
  <si>
    <t>La recepció es troba en bon estat de netedat i conservació</t>
  </si>
  <si>
    <t>Recepció i/o consergeria 24h (accessible com a mínim per telèfon)</t>
  </si>
  <si>
    <t>Recepció oberta 12 hores</t>
  </si>
  <si>
    <t>Recepció oberta 16 hores</t>
  </si>
  <si>
    <t>Recepció oberta 24 hores</t>
  </si>
  <si>
    <t xml:space="preserve">Personal que durant el torn pugui atendre en català + 2 idiomes </t>
  </si>
  <si>
    <t>Personal que durant el torn pugui atendre en català + 3 idiomes</t>
  </si>
  <si>
    <t>Disponibilitat del full oficial de preus a recepció</t>
  </si>
  <si>
    <t>Cal disposar del distintiu gràfic oficial en un lloc fàcilment visible (placa de classificació d'allotjament turístic)</t>
  </si>
  <si>
    <t>Recollida i entrega de vehicles per a clients (aparca cotxes)</t>
  </si>
  <si>
    <t>Recollida i entrega d'equipatges per a clients (grum)</t>
  </si>
  <si>
    <t xml:space="preserve">Servei d'auto check-in / check-out / exprés check out </t>
  </si>
  <si>
    <t>Servei de majordomia / assistent personal</t>
  </si>
  <si>
    <t>Servei de lloguer de cotxes</t>
  </si>
  <si>
    <t>Possibilitat de sortida tardana (late check out)</t>
  </si>
  <si>
    <t>Servei d'habitació de cortesia</t>
  </si>
  <si>
    <t>Servei de comunicació de missatges per a clients</t>
  </si>
  <si>
    <t>Servei d'emmagatzematge d'equipatges</t>
  </si>
  <si>
    <t>S'acompanya al client a l'habitació a la seva arribada</t>
  </si>
  <si>
    <t>Carretó porta-equipatges</t>
  </si>
  <si>
    <t>Servei de despertador per als clients</t>
  </si>
  <si>
    <t>Servei de bugaderia i planxat</t>
  </si>
  <si>
    <t>Servei de bugaderia</t>
  </si>
  <si>
    <r>
      <t xml:space="preserve">Servei de neteja química / neteja en sec </t>
    </r>
    <r>
      <rPr>
        <i/>
        <sz val="11"/>
        <rFont val="Calibri"/>
        <family val="2"/>
      </rPr>
      <t>(recollida abans de les 9 del mati, entrega en 24 hores). Cap de setmana i festius exclòs.</t>
    </r>
  </si>
  <si>
    <r>
      <t xml:space="preserve">Servei de neteja química / neteja en sec </t>
    </r>
    <r>
      <rPr>
        <i/>
        <sz val="11"/>
        <rFont val="Calibri"/>
        <family val="2"/>
      </rPr>
      <t>(recollida abans de les 9 del matí, entrega en 12 hores). Cap de setmana i festius exclòs.</t>
    </r>
  </si>
  <si>
    <r>
      <t xml:space="preserve">Servei de planxat </t>
    </r>
    <r>
      <rPr>
        <i/>
        <sz val="11"/>
        <rFont val="Calibri"/>
        <family val="2"/>
      </rPr>
      <t xml:space="preserve">(entrega en 1 hora) </t>
    </r>
  </si>
  <si>
    <r>
      <t xml:space="preserve">Servei de bugaderia i planxat </t>
    </r>
    <r>
      <rPr>
        <i/>
        <sz val="11"/>
        <rFont val="Calibri"/>
        <family val="2"/>
      </rPr>
      <t xml:space="preserve">(entrega 24 hores) </t>
    </r>
  </si>
  <si>
    <r>
      <t xml:space="preserve">Servei de bugaderia i planxat </t>
    </r>
    <r>
      <rPr>
        <i/>
        <sz val="11"/>
        <rFont val="Calibri"/>
        <family val="2"/>
      </rPr>
      <t>(recollida abans de les 9 del mati, entrega el mateix dia - cap de setmana inclòs)</t>
    </r>
  </si>
  <si>
    <r>
      <t xml:space="preserve">Servei de bugaderia i planxat </t>
    </r>
    <r>
      <rPr>
        <i/>
        <sz val="11"/>
        <rFont val="Calibri"/>
        <family val="2"/>
      </rPr>
      <t xml:space="preserve">(recollida abans de les 9 del matí, entrega abans de les 12.00 h del migdia) </t>
    </r>
  </si>
  <si>
    <t>Formes de pagament</t>
  </si>
  <si>
    <t>Facilitat de pagament amb targetes de dèbit / crèdit</t>
  </si>
  <si>
    <t>Paraigües a la recepció / habitació</t>
  </si>
  <si>
    <r>
      <t xml:space="preserve">Venda d'entrades </t>
    </r>
    <r>
      <rPr>
        <i/>
        <sz val="11"/>
        <rFont val="Calibri"/>
        <family val="2"/>
      </rPr>
      <t xml:space="preserve">(p. e.: teatre, cine) </t>
    </r>
  </si>
  <si>
    <t>Venda de forfaits</t>
  </si>
  <si>
    <t>Revistes actuals</t>
  </si>
  <si>
    <t>Diaris del dia a recepció / sala d'esmorzar</t>
  </si>
  <si>
    <t>Kit de costura</t>
  </si>
  <si>
    <t>Shuttle o servei de limusines</t>
  </si>
  <si>
    <r>
      <t xml:space="preserve">Servei de descoberta </t>
    </r>
    <r>
      <rPr>
        <i/>
        <sz val="11"/>
        <rFont val="Calibri"/>
        <family val="2"/>
      </rPr>
      <t>(canvi de tovalloles, retirada del cobre llits, buidar les papereres).</t>
    </r>
  </si>
  <si>
    <t>Disposa de desfibril·lador i de personal format en primers auxilis</t>
  </si>
  <si>
    <t>Disposa de servei de manteniment 8 hores al dia</t>
  </si>
  <si>
    <t>Disposa de servei de manteniment 12 hores al dia</t>
  </si>
  <si>
    <t>Total items obligatoris assolits</t>
  </si>
  <si>
    <t xml:space="preserve">IV. Oci </t>
  </si>
  <si>
    <t>L'establiment compta amb piscina / spa / gimnàs?  S/N</t>
  </si>
  <si>
    <t>Piscina / SPA / Gimnàs</t>
  </si>
  <si>
    <t>Disposa de tovalloles per a la piscina / spa / gimnàs (en cas de comptar amb aquest equipament)</t>
  </si>
  <si>
    <r>
      <t>Gimnàs</t>
    </r>
    <r>
      <rPr>
        <sz val="11"/>
        <rFont val="Calibri"/>
        <family val="2"/>
      </rPr>
      <t xml:space="preserve"> amb mínim 4 màquines per fer exercicis diferents </t>
    </r>
    <r>
      <rPr>
        <i/>
        <sz val="11"/>
        <rFont val="Calibri"/>
        <family val="2"/>
      </rPr>
      <t>(superfície mínima: 20 m</t>
    </r>
    <r>
      <rPr>
        <sz val="11"/>
        <rFont val="Calibri"/>
        <family val="2"/>
      </rPr>
      <t>²</t>
    </r>
    <r>
      <rPr>
        <i/>
        <sz val="11"/>
        <rFont val="Calibri"/>
        <family val="2"/>
      </rPr>
      <t>)</t>
    </r>
  </si>
  <si>
    <t>Jacuzzi/spa</t>
  </si>
  <si>
    <r>
      <t xml:space="preserve">Sauna </t>
    </r>
    <r>
      <rPr>
        <i/>
        <sz val="11"/>
        <rFont val="Calibri"/>
        <family val="2"/>
      </rPr>
      <t>(capacitat mínima 6 places)</t>
    </r>
  </si>
  <si>
    <r>
      <t>Piscina exterior</t>
    </r>
    <r>
      <rPr>
        <sz val="11"/>
        <rFont val="Calibri"/>
        <family val="2"/>
      </rPr>
      <t xml:space="preserve"> climatitzada </t>
    </r>
    <r>
      <rPr>
        <i/>
        <sz val="11"/>
        <rFont val="Calibri"/>
        <family val="2"/>
      </rPr>
      <t>(superfície mínima: 60 m²)</t>
    </r>
  </si>
  <si>
    <r>
      <t xml:space="preserve">Piscina interior </t>
    </r>
    <r>
      <rPr>
        <sz val="11"/>
        <rFont val="Calibri"/>
        <family val="2"/>
      </rPr>
      <t xml:space="preserve">climatitzada </t>
    </r>
    <r>
      <rPr>
        <i/>
        <sz val="11"/>
        <rFont val="Calibri"/>
        <family val="2"/>
      </rPr>
      <t>(superfície mínima: 40 m²)</t>
    </r>
  </si>
  <si>
    <r>
      <t>Piscina exterior no climatitzada (</t>
    </r>
    <r>
      <rPr>
        <i/>
        <sz val="11"/>
        <rFont val="Calibri"/>
        <family val="2"/>
      </rPr>
      <t>superfície mínima: 60 m</t>
    </r>
    <r>
      <rPr>
        <i/>
        <vertAlign val="superscript"/>
        <sz val="11"/>
        <rFont val="Calibri"/>
        <family val="2"/>
      </rPr>
      <t>2</t>
    </r>
    <r>
      <rPr>
        <sz val="11"/>
        <rFont val="Calibri"/>
        <family val="2"/>
      </rPr>
      <t>)</t>
    </r>
  </si>
  <si>
    <t>Piscina infantil</t>
  </si>
  <si>
    <t>Solàrium</t>
  </si>
  <si>
    <r>
      <t>Servei de massatges</t>
    </r>
    <r>
      <rPr>
        <sz val="11"/>
        <rFont val="Calibri"/>
        <family val="2"/>
      </rPr>
      <t xml:space="preserve"> amb personal qualificat (massatge corporal sencer, shiatsu, reflexologia… ). Superfície mínima de la cabina: 8</t>
    </r>
    <r>
      <rPr>
        <i/>
        <sz val="11"/>
        <rFont val="Calibri"/>
        <family val="2"/>
      </rPr>
      <t xml:space="preserve"> m</t>
    </r>
    <r>
      <rPr>
        <sz val="11"/>
        <rFont val="Calibri"/>
        <family val="2"/>
      </rPr>
      <t>²</t>
    </r>
  </si>
  <si>
    <r>
      <t>Saló de bellesa</t>
    </r>
    <r>
      <rPr>
        <sz val="11"/>
        <rFont val="Calibri"/>
        <family val="2"/>
      </rPr>
      <t xml:space="preserve"> amb mínim 4 tractaments diferents. </t>
    </r>
    <r>
      <rPr>
        <i/>
        <sz val="11"/>
        <rFont val="Calibri"/>
        <family val="2"/>
      </rPr>
      <t>Superfície mínima de la cabina: 10 m²</t>
    </r>
  </si>
  <si>
    <r>
      <t xml:space="preserve">Àrea per a nens </t>
    </r>
    <r>
      <rPr>
        <i/>
        <sz val="11"/>
        <rFont val="Calibri"/>
        <family val="2"/>
      </rPr>
      <t xml:space="preserve">(zona de jocs infantils) </t>
    </r>
  </si>
  <si>
    <t>Programa d'animació (diürna, nocturna, per a teenagers, infantil, miniclub…)</t>
  </si>
  <si>
    <t>Cuidador de nens sota petició (titulació oficial de Guarda d'Infants)</t>
  </si>
  <si>
    <r>
      <t>Servei de lloguer d'equipament esportiu</t>
    </r>
    <r>
      <rPr>
        <i/>
        <sz val="11"/>
        <rFont val="Calibri"/>
        <family val="2"/>
      </rPr>
      <t xml:space="preserve"> (esquís, bicicletes...) </t>
    </r>
  </si>
  <si>
    <r>
      <t xml:space="preserve">Instal·lacions esportives </t>
    </r>
    <r>
      <rPr>
        <i/>
        <sz val="11"/>
        <rFont val="Calibri"/>
        <family val="2"/>
      </rPr>
      <t>(p. e. pistes de tenis, paddle, mini golf…)</t>
    </r>
  </si>
  <si>
    <t>Jardí propi mínim 500 m²</t>
  </si>
  <si>
    <t xml:space="preserve">V. Altres serveis / serveis complementaris </t>
  </si>
  <si>
    <t>L'establiment disposa de sales de conferències i/o de banquets? (S/N)</t>
  </si>
  <si>
    <t>Sales</t>
  </si>
  <si>
    <r>
      <t>Sales de conferencies de entre 36 m</t>
    </r>
    <r>
      <rPr>
        <vertAlign val="superscript"/>
        <sz val="11"/>
        <rFont val="Calibri"/>
        <family val="2"/>
      </rPr>
      <t>2</t>
    </r>
    <r>
      <rPr>
        <sz val="11"/>
        <rFont val="Calibri"/>
        <family val="2"/>
      </rPr>
      <t xml:space="preserve"> i 100 m</t>
    </r>
    <r>
      <rPr>
        <vertAlign val="superscript"/>
        <sz val="11"/>
        <rFont val="Calibri"/>
        <family val="2"/>
      </rPr>
      <t>2</t>
    </r>
    <r>
      <rPr>
        <sz val="11"/>
        <rFont val="Calibri"/>
        <family val="2"/>
      </rPr>
      <t xml:space="preserve"> amb una alçada de 2,5 m. Equipament sales de conferencies (telèfon, projector, flip chart/pissarra, pantalla de projecció / televisió, guardarropia o penjadors, tribuna i al menys 8 endolls / regleta...)</t>
    </r>
  </si>
  <si>
    <r>
      <t>Sales de conferencies de més de 100 m</t>
    </r>
    <r>
      <rPr>
        <vertAlign val="superscript"/>
        <sz val="11"/>
        <rFont val="Calibri"/>
        <family val="2"/>
      </rPr>
      <t>2</t>
    </r>
    <r>
      <rPr>
        <sz val="11"/>
        <rFont val="Calibri"/>
        <family val="2"/>
      </rPr>
      <t xml:space="preserve"> amb una alçada de 2,75 m. Equipament Sales de conferencies (telèfon, projector, flip chart/pissarra, pantalla de projecció / televisió, guardarropia o penjadors, tribuna i al menys 8 endolls / regleta...)</t>
    </r>
  </si>
  <si>
    <r>
      <t>Sales de conferencies de més de 250 m</t>
    </r>
    <r>
      <rPr>
        <vertAlign val="superscript"/>
        <sz val="11"/>
        <rFont val="Calibri"/>
        <family val="2"/>
      </rPr>
      <t>2</t>
    </r>
    <r>
      <rPr>
        <sz val="11"/>
        <rFont val="Calibri"/>
        <family val="2"/>
      </rPr>
      <t xml:space="preserve"> amb una alçada de 3,50 m. Equipament Sales de conferencies (telèfon, projector, flip chart/pissarra, pantalla de projecció / televisió, guardarropia o penjadors, tribuna i al menys 8 endolls / regleta...)</t>
    </r>
  </si>
  <si>
    <r>
      <t>Servei de secretariat</t>
    </r>
    <r>
      <rPr>
        <sz val="11"/>
        <rFont val="Calibri"/>
        <family val="2"/>
      </rPr>
      <t xml:space="preserve"> (oficina separada i personal disponible)  </t>
    </r>
  </si>
  <si>
    <r>
      <t>Opcions de banquet per a mínim 50 persones</t>
    </r>
    <r>
      <rPr>
        <sz val="11"/>
        <rFont val="Calibri"/>
        <family val="2"/>
      </rPr>
      <t xml:space="preserve"> (la superfície del restaurant no està inclosa)</t>
    </r>
  </si>
  <si>
    <r>
      <t xml:space="preserve">Opcions de banquet per a mínim 100 persones </t>
    </r>
    <r>
      <rPr>
        <sz val="11"/>
        <rFont val="Calibri"/>
        <family val="2"/>
      </rPr>
      <t>(la superfície del restaurant no està inclosa)</t>
    </r>
  </si>
  <si>
    <r>
      <t xml:space="preserve">Opcions de banquet per a mínim  250 persones </t>
    </r>
    <r>
      <rPr>
        <sz val="11"/>
        <rFont val="Calibri"/>
        <family val="2"/>
      </rPr>
      <t>(la superfície del restaurant no està inclosa)</t>
    </r>
  </si>
  <si>
    <r>
      <t>Sales per treballar en grup (mínim 30 m</t>
    </r>
    <r>
      <rPr>
        <vertAlign val="superscript"/>
        <sz val="11"/>
        <rFont val="Calibri"/>
        <family val="2"/>
      </rPr>
      <t>2</t>
    </r>
    <r>
      <rPr>
        <sz val="11"/>
        <rFont val="Calibri"/>
        <family val="2"/>
      </rPr>
      <t xml:space="preserve"> equipades amb taules i cadires)</t>
    </r>
  </si>
  <si>
    <t>Banys a la zona de les sales en cas de tenir sales de conferències i de banquets (items 301, 302, 303, 305, 306 i 307)</t>
  </si>
  <si>
    <t>Equipament / Tecnologia
en sales de conferències</t>
  </si>
  <si>
    <t>Llum natural i possibilitat d'enfosquir les sales</t>
  </si>
  <si>
    <t>Disposa de connexió a internet a les sales</t>
  </si>
  <si>
    <t>Sistema d'aire condicionat independent en totes les sales de conferències (obligatorietat 5* aplicable a establiments situats per sota de 1.800m)</t>
  </si>
  <si>
    <t>VI. Eines d'assegurament d'atenció al client</t>
  </si>
  <si>
    <r>
      <t xml:space="preserve">Sistema de gestió de queixes </t>
    </r>
    <r>
      <rPr>
        <sz val="11"/>
        <rFont val="Calibri"/>
        <family val="2"/>
      </rPr>
      <t>(inclou l'acceptació de la queixa, avaluació i resposta)</t>
    </r>
  </si>
  <si>
    <r>
      <rPr>
        <sz val="11"/>
        <rFont val="Calibri"/>
        <family val="2"/>
      </rPr>
      <t>Seguiment de la reputació online als principals portals de reserves o sistema de millora mitjançant qüestionari. (Sistema actiu per recollir i avaluar la informació sobre les opinions dels clients sobre la qualitat dels serveis de l'hotel, anàlisi de les debilitats i la realització de la millora corresponent)</t>
    </r>
  </si>
  <si>
    <t>Disposa d'una certificació de qualitat o ambiental oficial (nacional o europea)</t>
  </si>
  <si>
    <t>La pagina web disposa d'informació real i actualitzada de l'hotel</t>
  </si>
  <si>
    <t>Mapa d'ubicació sobre la situació de l'hotel a Internet</t>
  </si>
  <si>
    <t>RESUM ÍTEMS PER CATEGORIA</t>
  </si>
  <si>
    <t>ITEMS OBLIGATORIS</t>
  </si>
  <si>
    <t>Items generals</t>
  </si>
  <si>
    <t>Cafeteria</t>
  </si>
  <si>
    <t>Restaurant</t>
  </si>
  <si>
    <t>Piscina / spa / gimnàs</t>
  </si>
  <si>
    <t>Sales conferències / banquets</t>
  </si>
  <si>
    <t>TOTAL ÍTEMS OBLIGATORIS</t>
  </si>
  <si>
    <t>PUNTS PER ÀREA</t>
  </si>
  <si>
    <t>I</t>
  </si>
  <si>
    <t>Punts instal.lacions</t>
  </si>
  <si>
    <t>II</t>
  </si>
  <si>
    <t>Punts equipament de les habitacions</t>
  </si>
  <si>
    <t>III</t>
  </si>
  <si>
    <t>Punts bar/cafeteria</t>
  </si>
  <si>
    <t>Punts restaurant</t>
  </si>
  <si>
    <t>Punts room service</t>
  </si>
  <si>
    <t>Punts resta d'ítems</t>
  </si>
  <si>
    <t>IV</t>
  </si>
  <si>
    <t>Punts piscina /spa / gimnàs</t>
  </si>
  <si>
    <t>Punts  oci "altres"</t>
  </si>
  <si>
    <t>V</t>
  </si>
  <si>
    <t>Punts serveis complementaris</t>
  </si>
  <si>
    <t>VI</t>
  </si>
  <si>
    <t>Punts eines d'atenció al client</t>
  </si>
  <si>
    <t>Màxim PUNTS QUE ES PODEN ACONSEGUIR</t>
  </si>
  <si>
    <t>Punts requerits per assolir la categoria</t>
  </si>
  <si>
    <t>Nomenclatura:</t>
  </si>
  <si>
    <t>Items obligatoris</t>
  </si>
  <si>
    <t>Items voluntaris valor fix</t>
  </si>
  <si>
    <t>Items voluntaris valor variable (escollir una opció = S)</t>
  </si>
  <si>
    <t>Els llits propis de l'habitació han de ser llits baixos fixes, no poden ser llits plegables, ni sofàs-llit ni lliteres, i han de complir la mida mínima exigida per a la seva categoria</t>
  </si>
  <si>
    <t>En tots els casos, cal una zona de pas igual o superior a 40 cm, al voltant del llit (laterals i peu), o bé 80 cm a un dels laterals i 40 cm al peu si el llit és a tocar de la paret.</t>
  </si>
  <si>
    <t>Màxim 4 places per habitació. (Excepte habitacions familiars, que son 5 places)</t>
  </si>
  <si>
    <r>
      <t>Reglament hotels: Mida mínima habitació (amb cambra de bany), en m</t>
    </r>
    <r>
      <rPr>
        <vertAlign val="superscript"/>
        <sz val="11"/>
        <color theme="1"/>
        <rFont val="Calibri"/>
        <family val="2"/>
        <scheme val="minor"/>
      </rPr>
      <t>2</t>
    </r>
  </si>
  <si>
    <t>1*</t>
  </si>
  <si>
    <t>2*</t>
  </si>
  <si>
    <t>3*</t>
  </si>
  <si>
    <t>4*</t>
  </si>
  <si>
    <t>5*</t>
  </si>
  <si>
    <r>
      <t>m</t>
    </r>
    <r>
      <rPr>
        <vertAlign val="superscript"/>
        <sz val="11"/>
        <color theme="1"/>
        <rFont val="Calibri"/>
        <family val="2"/>
        <scheme val="minor"/>
      </rPr>
      <t>2</t>
    </r>
  </si>
  <si>
    <t xml:space="preserve">Llits supletoris: Els llits supletoris han de ser llits baixos, llits plegables o sofàs-llit i el seu matalàs ha de tenir una mida mínima de 90x190 cm per a individual i 135x190 cm per a doble, i 13 cm de gruix, a excepció dels llits destinats a ús exclusiu d'infants fins a 12 anys, que poden ser llits baixos, llits plegables, sofàs-llit o lliteres i han de tenir una mida mínima de 80x180 cm o 135x180 cm, i 13 cm de gruix, (o inferior per a lliteres, en compliment de la norma de qualitat UNE-EN 747-1:2012+A1:2015 (*). Màxim 2 places en llits supletoris en habitació doble, i màxim 1 plaça en llit supletori en habitació triple. (No s'admeten llits supletoris en habitacions individuals ni en quàdruples). En tots els casos, per als llits supletoris, un cop desplegats, cal una zona de pas igual o superior a 40 cm, al voltant del llit (laterals i peu), o bé 40 cm a un dels laterals i al peu si el llit és a tocar de la paret. En el cas de llitera, cal una zona de pas igual o superior a 80 cm com a mínim a un dels laterals. </t>
  </si>
  <si>
    <t xml:space="preserve">Habitacions familiars: A les habitacions triples i quàdruples destinades a famílies (adults i infants fins a 12 anys) es permet arribar a un màxim de 5 places mitjançant llits supletoris, respectant els criteris de mides, usos i zones de pas establerts per a aquest tipus de llits. </t>
  </si>
  <si>
    <t>En tots els casos, la suma total de places en llits supletoris no pot superar el 50% de la capacitat de l'establiment</t>
  </si>
  <si>
    <t>SIMULACIÓ CATEGORIA</t>
  </si>
  <si>
    <t>HOTELS 1 estrella</t>
  </si>
  <si>
    <t>S</t>
  </si>
  <si>
    <t>N</t>
  </si>
  <si>
    <t>TRIAR (S/N)</t>
  </si>
  <si>
    <r>
      <t>Habitacions</t>
    </r>
    <r>
      <rPr>
        <sz val="10"/>
        <rFont val="Calibri"/>
        <family val="2"/>
        <scheme val="minor"/>
      </rPr>
      <t xml:space="preserve"> (A) s'accepta fins a un 20% de les habitacions per sota de la superfície mínima exigida per la categoria. La superfície mínima d'aquest 20% serà la de la categoria immediatament inferior, i en el cas del l'item 8 (per a 1, 2 i 3*): la superfície mínima d'aquest 20%, i de l'habitació per a 1 i 2*, serà de 11m</t>
    </r>
    <r>
      <rPr>
        <vertAlign val="superscript"/>
        <sz val="10"/>
        <rFont val="Calibri"/>
        <family val="2"/>
        <scheme val="minor"/>
      </rPr>
      <t>2</t>
    </r>
    <r>
      <rPr>
        <sz val="10"/>
        <rFont val="Calibri"/>
        <family val="2"/>
        <scheme val="minor"/>
      </rPr>
      <t>.</t>
    </r>
  </si>
  <si>
    <t>Punts assolits Instal·lacions</t>
  </si>
  <si>
    <t>Total items obligatoris assolits Instal.lacions</t>
  </si>
  <si>
    <t>Punts assolits Equipament habitacions</t>
  </si>
  <si>
    <t>Punts assolits bar/cafeteria</t>
  </si>
  <si>
    <t>Punts assolits restaurant</t>
  </si>
  <si>
    <t>Punts assolits room service</t>
  </si>
  <si>
    <t>Punts assolits resta d'ítems</t>
  </si>
  <si>
    <t>Total punts assolits Serveis</t>
  </si>
  <si>
    <t>Total ITEMS obligatoris que es poden assolir</t>
  </si>
  <si>
    <t>Items obligatoris assolits bar/cafeteria</t>
  </si>
  <si>
    <t>Items obligatoris assolits restaurant</t>
  </si>
  <si>
    <t>Items obligatoris assolits room service</t>
  </si>
  <si>
    <t>Items obligatoris assolits resta items</t>
  </si>
  <si>
    <t>Punts assolits piscina /spa / gimnàs</t>
  </si>
  <si>
    <t>Punts assolits oci "altres"</t>
  </si>
  <si>
    <t>Punts assolits Oci</t>
  </si>
  <si>
    <t>ELIMINAR</t>
  </si>
  <si>
    <t>Ítems obligatoris assolits piscina /spa / gimnàs</t>
  </si>
  <si>
    <t>Ítems assolits oci "altres"</t>
  </si>
  <si>
    <t>Punts assolits Serveis Complementaris</t>
  </si>
  <si>
    <t>Punts assolits Eines Atenció al Client</t>
  </si>
  <si>
    <t>RESULTAT SIMULACIÓ</t>
  </si>
  <si>
    <t>RESULTAT INSPECCIÓ PUNTS</t>
  </si>
  <si>
    <t xml:space="preserve">REVISAR </t>
  </si>
  <si>
    <t>REQUERITS</t>
  </si>
  <si>
    <t>TOTAL RESULTAT INSPECCIÓ</t>
  </si>
  <si>
    <t xml:space="preserve">RESULTAT INSPECCIÓ ITEMS OBLIGATORIS </t>
  </si>
  <si>
    <t>ASSOLITS</t>
  </si>
  <si>
    <t>ITEMS OBLIGAT COMPLIMENT</t>
  </si>
  <si>
    <t>ITEMS 165 - 171 (bar cafeteria)</t>
  </si>
  <si>
    <t>ITEMS 209 - 230 (servei restauració)</t>
  </si>
  <si>
    <t>ITEMS 231 - 238 (room service)</t>
  </si>
  <si>
    <t xml:space="preserve">ITEMS 283 - 290 (piscina / spa / gimnàs) </t>
  </si>
  <si>
    <t xml:space="preserve">ITEMS 300 - 311 (sales de conferències / banquets) </t>
  </si>
  <si>
    <t>items obligatoris</t>
  </si>
  <si>
    <t>items voluntaris</t>
  </si>
  <si>
    <t>items voluntaris, triar només una "S"</t>
  </si>
  <si>
    <t>triar només una opció = S</t>
  </si>
  <si>
    <t>HOTELS 2 estrelles</t>
  </si>
  <si>
    <r>
      <t>El 100% de les habitacions medeix (bany inclòs) ≥ 14 m</t>
    </r>
    <r>
      <rPr>
        <vertAlign val="superscript"/>
        <sz val="11"/>
        <rFont val="Calibri"/>
        <family val="2"/>
      </rPr>
      <t xml:space="preserve">2  (A) </t>
    </r>
  </si>
  <si>
    <r>
      <t>El 100% de les habitacions medeix (bany inclòs) ≥ 18 m</t>
    </r>
    <r>
      <rPr>
        <vertAlign val="superscript"/>
        <sz val="11"/>
        <rFont val="Calibri"/>
        <family val="2"/>
      </rPr>
      <t>2  (A)</t>
    </r>
  </si>
  <si>
    <r>
      <t>El 100% de les habitacions medeix (bany inclòs)  ≥ 22 m</t>
    </r>
    <r>
      <rPr>
        <vertAlign val="superscript"/>
        <sz val="11"/>
        <rFont val="Calibri"/>
        <family val="2"/>
      </rPr>
      <t xml:space="preserve">2  (A) </t>
    </r>
  </si>
  <si>
    <r>
      <t>El 100% de les habitacions medeix (bany inclòs)  ≥ 30 m</t>
    </r>
    <r>
      <rPr>
        <vertAlign val="superscript"/>
        <sz val="11"/>
        <rFont val="Calibri"/>
        <family val="2"/>
      </rPr>
      <t xml:space="preserve">2 . (A) </t>
    </r>
  </si>
  <si>
    <t>REVISAR TOTALS</t>
  </si>
  <si>
    <t>HOTELS 3 estrelles</t>
  </si>
  <si>
    <t>HOTELS 4 estrelles</t>
  </si>
  <si>
    <t>HOTELS 5 estrelles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</si>
</sst>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_ ;\-#,##0\ "/>
  </numFmts>
  <fonts count="42">
    <font>
      <sz val="11"/>
      <color theme="1"/>
      <name val="Calibri"/>
      <family val="2"/>
      <scheme val="minor"/>
    </font>
    <font>
      <sz val="11"/>
      <color theme="1"/>
      <name val="Calibri"/>
      <family val="2"/>
      <scheme val="minor"/>
    </font>
    <font>
      <sz val="10"/>
      <name val="Calibri"/>
      <family val="2"/>
      <scheme val="minor"/>
    </font>
    <font>
      <sz val="12"/>
      <name val="Calibri"/>
      <family val="2"/>
      <scheme val="minor"/>
    </font>
    <font>
      <sz val="11"/>
      <name val="Calibri"/>
      <family val="2"/>
      <scheme val="minor"/>
    </font>
    <font>
      <b/>
      <sz val="11"/>
      <color theme="4" tint="-0.499984740745262"/>
      <name val="Calibri"/>
      <family val="2"/>
      <scheme val="minor"/>
    </font>
    <font>
      <b/>
      <sz val="11"/>
      <color indexed="56"/>
      <name val="Calibri"/>
      <family val="2"/>
      <scheme val="minor"/>
    </font>
    <font>
      <strike/>
      <sz val="9"/>
      <color indexed="17"/>
      <name val="Calibri"/>
      <family val="2"/>
    </font>
    <font>
      <sz val="10"/>
      <name val="Arial"/>
      <family val="2"/>
    </font>
    <font>
      <i/>
      <strike/>
      <sz val="8"/>
      <name val="Calibri"/>
      <family val="2"/>
    </font>
    <font>
      <i/>
      <sz val="11"/>
      <name val="Calibri"/>
      <family val="2"/>
    </font>
    <font>
      <b/>
      <sz val="11"/>
      <name val="Calibri"/>
      <family val="2"/>
      <scheme val="minor"/>
    </font>
    <font>
      <b/>
      <sz val="11"/>
      <name val="Calibri"/>
      <family val="2"/>
    </font>
    <font>
      <b/>
      <sz val="11"/>
      <color rgb="FFC00000"/>
      <name val="Calibri"/>
      <family val="2"/>
      <scheme val="minor"/>
    </font>
    <font>
      <vertAlign val="superscript"/>
      <sz val="11"/>
      <name val="Calibri"/>
      <family val="2"/>
      <scheme val="minor"/>
    </font>
    <font>
      <b/>
      <sz val="11"/>
      <color theme="1"/>
      <name val="Calibri"/>
      <family val="2"/>
      <scheme val="minor"/>
    </font>
    <font>
      <b/>
      <sz val="10"/>
      <name val="Calibri"/>
      <family val="2"/>
      <scheme val="minor"/>
    </font>
    <font>
      <sz val="36"/>
      <name val="Calibri"/>
      <family val="2"/>
      <scheme val="minor"/>
    </font>
    <font>
      <b/>
      <sz val="36"/>
      <name val="Calibri"/>
      <family val="2"/>
      <scheme val="minor"/>
    </font>
    <font>
      <sz val="11"/>
      <color theme="0"/>
      <name val="Calibri"/>
      <family val="2"/>
      <scheme val="minor"/>
    </font>
    <font>
      <sz val="11"/>
      <name val="Calibri"/>
      <family val="2"/>
    </font>
    <font>
      <vertAlign val="superscript"/>
      <sz val="11"/>
      <name val="Calibri"/>
      <family val="2"/>
    </font>
    <font>
      <b/>
      <sz val="11"/>
      <color theme="0" tint="-0.249977111117893"/>
      <name val="Calibri"/>
      <family val="2"/>
      <scheme val="minor"/>
    </font>
    <font>
      <sz val="11"/>
      <color indexed="10"/>
      <name val="Calibri"/>
      <family val="2"/>
    </font>
    <font>
      <i/>
      <vertAlign val="superscript"/>
      <sz val="11"/>
      <name val="Calibri"/>
      <family val="2"/>
    </font>
    <font>
      <i/>
      <sz val="11"/>
      <color theme="0" tint="-0.499984740745262"/>
      <name val="Calibri"/>
      <family val="2"/>
    </font>
    <font>
      <b/>
      <i/>
      <sz val="11"/>
      <color indexed="8"/>
      <name val="Calibri"/>
      <family val="2"/>
    </font>
    <font>
      <b/>
      <sz val="11"/>
      <color rgb="FFFF0000"/>
      <name val="Calibri"/>
      <family val="2"/>
      <scheme val="minor"/>
    </font>
    <font>
      <b/>
      <sz val="24"/>
      <color rgb="FF0070C0"/>
      <name val="Calibri"/>
      <family val="2"/>
      <scheme val="minor"/>
    </font>
    <font>
      <b/>
      <sz val="11"/>
      <color theme="0"/>
      <name val="Calibri"/>
      <family val="2"/>
      <scheme val="minor"/>
    </font>
    <font>
      <b/>
      <sz val="11"/>
      <color theme="0"/>
      <name val="Calibri"/>
      <family val="2"/>
    </font>
    <font>
      <sz val="11"/>
      <color theme="0"/>
      <name val="Calibri"/>
      <family val="2"/>
    </font>
    <font>
      <b/>
      <sz val="11"/>
      <color theme="0" tint="-4.9989318521683403E-2"/>
      <name val="Calibri"/>
      <family val="2"/>
      <scheme val="minor"/>
    </font>
    <font>
      <b/>
      <sz val="16"/>
      <color rgb="FFC00000"/>
      <name val="Calibri"/>
      <family val="2"/>
      <scheme val="minor"/>
    </font>
    <font>
      <b/>
      <sz val="16"/>
      <color theme="0"/>
      <name val="Calibri"/>
      <family val="2"/>
      <scheme val="minor"/>
    </font>
    <font>
      <sz val="11"/>
      <color rgb="FFFF0000"/>
      <name val="Calibri"/>
      <family val="2"/>
      <scheme val="minor"/>
    </font>
    <font>
      <sz val="10"/>
      <color theme="0"/>
      <name val="Calibri"/>
      <family val="2"/>
      <scheme val="minor"/>
    </font>
    <font>
      <sz val="11"/>
      <color theme="1"/>
      <name val="Calibri"/>
      <family val="2"/>
      <scheme val="minor"/>
    </font>
    <font>
      <b/>
      <sz val="12"/>
      <color theme="0"/>
      <name val="Calibri"/>
      <family val="2"/>
      <scheme val="minor"/>
    </font>
    <font>
      <vertAlign val="superscript"/>
      <sz val="11"/>
      <color theme="1"/>
      <name val="Calibri"/>
      <family val="2"/>
      <scheme val="minor"/>
    </font>
    <font>
      <b/>
      <i/>
      <sz val="11"/>
      <name val="Calibri"/>
      <family val="2"/>
    </font>
    <font>
      <vertAlign val="superscript"/>
      <sz val="1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0070C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5" tint="0.59999389629810485"/>
        <bgColor indexed="64"/>
      </patternFill>
    </fill>
  </fills>
  <borders count="113">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thin">
        <color indexed="12"/>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FF0000"/>
      </left>
      <right style="medium">
        <color rgb="FFFF0000"/>
      </right>
      <top style="medium">
        <color rgb="FFFF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rgb="FFFF0000"/>
      </left>
      <right style="medium">
        <color rgb="FFFF0000"/>
      </right>
      <top style="thin">
        <color indexed="64"/>
      </top>
      <bottom/>
      <diagonal/>
    </border>
    <border>
      <left style="medium">
        <color rgb="FFFF0000"/>
      </left>
      <right/>
      <top style="thin">
        <color indexed="64"/>
      </top>
      <bottom style="medium">
        <color rgb="FFFF0000"/>
      </bottom>
      <diagonal/>
    </border>
    <border>
      <left style="medium">
        <color indexed="64"/>
      </left>
      <right/>
      <top/>
      <bottom style="thin">
        <color indexed="64"/>
      </bottom>
      <diagonal/>
    </border>
    <border>
      <left style="medium">
        <color rgb="FFFF0000"/>
      </left>
      <right/>
      <top/>
      <bottom/>
      <diagonal/>
    </border>
    <border>
      <left style="medium">
        <color rgb="FFFF0000"/>
      </left>
      <right/>
      <top style="medium">
        <color rgb="FFFF0000"/>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rgb="FFFF0000"/>
      </bottom>
      <diagonal/>
    </border>
    <border>
      <left/>
      <right/>
      <top style="thin">
        <color indexed="64"/>
      </top>
      <bottom/>
      <diagonal/>
    </border>
    <border>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indexed="64"/>
      </right>
      <top style="medium">
        <color rgb="FFFF0000"/>
      </top>
      <bottom style="thin">
        <color indexed="64"/>
      </bottom>
      <diagonal/>
    </border>
    <border>
      <left/>
      <right style="medium">
        <color indexed="64"/>
      </right>
      <top style="medium">
        <color rgb="FFFF0000"/>
      </top>
      <bottom style="thin">
        <color indexed="64"/>
      </bottom>
      <diagonal/>
    </border>
    <border>
      <left style="thin">
        <color indexed="64"/>
      </left>
      <right style="medium">
        <color indexed="64"/>
      </right>
      <top style="thin">
        <color indexed="64"/>
      </top>
      <bottom style="medium">
        <color rgb="FFFF0000"/>
      </bottom>
      <diagonal/>
    </border>
    <border>
      <left/>
      <right style="medium">
        <color indexed="64"/>
      </right>
      <top style="thin">
        <color indexed="64"/>
      </top>
      <bottom style="medium">
        <color rgb="FFFF0000"/>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rgb="FFFF0000"/>
      </right>
      <top style="medium">
        <color rgb="FFFF0000"/>
      </top>
      <bottom style="thin">
        <color indexed="64"/>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medium">
        <color rgb="FFFF0000"/>
      </top>
      <bottom/>
      <diagonal/>
    </border>
    <border>
      <left style="thin">
        <color indexed="64"/>
      </left>
      <right style="thin">
        <color indexed="64"/>
      </right>
      <top/>
      <bottom style="medium">
        <color rgb="FFFF0000"/>
      </bottom>
      <diagonal/>
    </border>
    <border>
      <left/>
      <right style="thin">
        <color indexed="64"/>
      </right>
      <top style="medium">
        <color indexed="64"/>
      </top>
      <bottom/>
      <diagonal/>
    </border>
    <border>
      <left style="medium">
        <color rgb="FFFF0000"/>
      </left>
      <right style="thin">
        <color indexed="64"/>
      </right>
      <top/>
      <bottom style="thin">
        <color indexed="64"/>
      </bottom>
      <diagonal/>
    </border>
    <border>
      <left/>
      <right style="thin">
        <color indexed="64"/>
      </right>
      <top style="medium">
        <color indexed="64"/>
      </top>
      <bottom style="medium">
        <color rgb="FFFF0000"/>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right style="thin">
        <color indexed="64"/>
      </right>
      <top/>
      <bottom/>
      <diagonal/>
    </border>
    <border>
      <left/>
      <right style="thin">
        <color rgb="FFFF0000"/>
      </right>
      <top style="medium">
        <color indexed="64"/>
      </top>
      <bottom style="medium">
        <color indexed="64"/>
      </bottom>
      <diagonal/>
    </border>
    <border>
      <left style="thin">
        <color indexed="64"/>
      </left>
      <right style="thin">
        <color indexed="64"/>
      </right>
      <top style="medium">
        <color rgb="FFFF0000"/>
      </top>
      <bottom style="medium">
        <color rgb="FFFF0000"/>
      </bottom>
      <diagonal/>
    </border>
    <border>
      <left style="thin">
        <color indexed="64"/>
      </left>
      <right/>
      <top style="medium">
        <color indexed="64"/>
      </top>
      <bottom/>
      <diagonal/>
    </border>
    <border>
      <left/>
      <right/>
      <top style="medium">
        <color rgb="FFFF0000"/>
      </top>
      <bottom style="thin">
        <color indexed="64"/>
      </bottom>
      <diagonal/>
    </border>
    <border>
      <left/>
      <right/>
      <top style="thin">
        <color indexed="64"/>
      </top>
      <bottom style="medium">
        <color rgb="FFFF0000"/>
      </bottom>
      <diagonal/>
    </border>
    <border>
      <left style="thin">
        <color indexed="64"/>
      </left>
      <right/>
      <top style="medium">
        <color rgb="FFFF0000"/>
      </top>
      <bottom style="thin">
        <color indexed="64"/>
      </bottom>
      <diagonal/>
    </border>
    <border>
      <left style="thin">
        <color indexed="64"/>
      </left>
      <right style="medium">
        <color rgb="FFFF0000"/>
      </right>
      <top style="thin">
        <color indexed="64"/>
      </top>
      <bottom/>
      <diagonal/>
    </border>
    <border>
      <left style="thin">
        <color indexed="64"/>
      </left>
      <right/>
      <top style="medium">
        <color indexed="64"/>
      </top>
      <bottom style="thin">
        <color indexed="64"/>
      </bottom>
      <diagonal/>
    </border>
    <border>
      <left style="medium">
        <color rgb="FFFF0000"/>
      </left>
      <right/>
      <top style="thin">
        <color indexed="64"/>
      </top>
      <bottom style="thin">
        <color indexed="64"/>
      </bottom>
      <diagonal/>
    </border>
    <border>
      <left style="medium">
        <color rgb="FFFF0000"/>
      </left>
      <right/>
      <top style="medium">
        <color rgb="FFFF0000"/>
      </top>
      <bottom style="thin">
        <color theme="1"/>
      </bottom>
      <diagonal/>
    </border>
    <border>
      <left style="medium">
        <color rgb="FFFF0000"/>
      </left>
      <right/>
      <top style="thin">
        <color theme="1"/>
      </top>
      <bottom style="medium">
        <color rgb="FFFF0000"/>
      </bottom>
      <diagonal/>
    </border>
    <border>
      <left style="medium">
        <color rgb="FFFF0000"/>
      </left>
      <right style="medium">
        <color rgb="FFFF0000"/>
      </right>
      <top/>
      <bottom style="thin">
        <color indexed="64"/>
      </bottom>
      <diagonal/>
    </border>
    <border>
      <left style="thin">
        <color rgb="FFFF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rgb="FFFF0000"/>
      </bottom>
      <diagonal/>
    </border>
    <border>
      <left/>
      <right/>
      <top style="medium">
        <color indexed="64"/>
      </top>
      <bottom style="thin">
        <color indexed="64"/>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8" fillId="0" borderId="28"/>
    <xf numFmtId="0" fontId="1" fillId="0" borderId="0"/>
    <xf numFmtId="9" fontId="1" fillId="0" borderId="0" applyFont="0" applyFill="0" applyBorder="0" applyAlignment="0" applyProtection="0"/>
  </cellStyleXfs>
  <cellXfs count="595">
    <xf numFmtId="0" fontId="0" fillId="0" borderId="0" xfId="0"/>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5" xfId="3"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0" borderId="12" xfId="3" applyFont="1" applyFill="1" applyBorder="1" applyAlignment="1" applyProtection="1">
      <alignment vertical="center" wrapText="1"/>
    </xf>
    <xf numFmtId="0" fontId="4" fillId="0" borderId="8" xfId="3" applyFont="1" applyFill="1" applyBorder="1" applyAlignment="1" applyProtection="1">
      <alignment horizontal="center" vertical="center"/>
    </xf>
    <xf numFmtId="0" fontId="4" fillId="0" borderId="12" xfId="3" applyFont="1" applyFill="1" applyBorder="1" applyAlignment="1" applyProtection="1">
      <alignment horizontal="center" vertical="center"/>
    </xf>
    <xf numFmtId="0" fontId="0" fillId="0" borderId="0" xfId="0" applyProtection="1"/>
    <xf numFmtId="17" fontId="3" fillId="3" borderId="0" xfId="2" applyNumberFormat="1" applyFont="1" applyFill="1" applyBorder="1" applyAlignment="1" applyProtection="1"/>
    <xf numFmtId="49" fontId="17" fillId="3" borderId="0" xfId="0" applyNumberFormat="1" applyFont="1" applyFill="1" applyBorder="1" applyAlignment="1" applyProtection="1"/>
    <xf numFmtId="0" fontId="0" fillId="3" borderId="0" xfId="0" applyFill="1" applyProtection="1"/>
    <xf numFmtId="0" fontId="5" fillId="2" borderId="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4" fillId="0" borderId="0" xfId="0" applyFont="1" applyBorder="1" applyProtection="1"/>
    <xf numFmtId="0" fontId="0" fillId="0" borderId="0" xfId="0" applyFont="1" applyProtection="1"/>
    <xf numFmtId="0" fontId="4" fillId="0" borderId="0" xfId="0" applyFont="1" applyAlignment="1" applyProtection="1">
      <alignment horizontal="center"/>
    </xf>
    <xf numFmtId="0" fontId="4" fillId="3" borderId="0" xfId="0" applyFont="1" applyFill="1" applyProtection="1"/>
    <xf numFmtId="0" fontId="4" fillId="0" borderId="0" xfId="0" applyFont="1" applyFill="1" applyProtection="1"/>
    <xf numFmtId="0" fontId="4" fillId="3" borderId="8" xfId="0" applyFont="1" applyFill="1" applyBorder="1" applyAlignment="1" applyProtection="1">
      <alignment horizontal="center" vertical="center" wrapText="1"/>
    </xf>
    <xf numFmtId="0" fontId="4" fillId="0" borderId="8" xfId="0" applyFont="1" applyFill="1" applyBorder="1" applyAlignment="1" applyProtection="1">
      <alignment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0" borderId="12" xfId="0" applyFont="1" applyFill="1" applyBorder="1" applyAlignment="1" applyProtection="1">
      <alignment vertical="center" wrapText="1"/>
    </xf>
    <xf numFmtId="0" fontId="4" fillId="5" borderId="12"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4" fillId="0" borderId="13" xfId="0" applyFont="1" applyFill="1" applyBorder="1" applyAlignment="1" applyProtection="1">
      <alignment vertical="center" wrapText="1"/>
    </xf>
    <xf numFmtId="0" fontId="4" fillId="0" borderId="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Border="1" applyAlignment="1" applyProtection="1">
      <alignment vertical="center" wrapText="1"/>
    </xf>
    <xf numFmtId="0" fontId="4" fillId="0" borderId="12" xfId="0" applyFont="1" applyFill="1" applyBorder="1" applyAlignment="1" applyProtection="1">
      <alignment wrapText="1"/>
    </xf>
    <xf numFmtId="0" fontId="4" fillId="0" borderId="15" xfId="0" applyFont="1" applyFill="1" applyBorder="1" applyAlignment="1" applyProtection="1">
      <alignment vertical="center" wrapText="1"/>
    </xf>
    <xf numFmtId="0" fontId="4" fillId="3" borderId="18"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20" fillId="3" borderId="0" xfId="0" applyFont="1" applyFill="1" applyBorder="1" applyProtection="1"/>
    <xf numFmtId="0" fontId="0" fillId="3" borderId="0" xfId="0" applyFont="1" applyFill="1" applyProtection="1"/>
    <xf numFmtId="0" fontId="12" fillId="3" borderId="0" xfId="0" applyFont="1" applyFill="1" applyBorder="1" applyAlignment="1" applyProtection="1">
      <alignment vertical="center" wrapText="1"/>
    </xf>
    <xf numFmtId="0" fontId="4" fillId="3" borderId="0" xfId="0" applyFont="1" applyFill="1" applyAlignment="1" applyProtection="1">
      <alignment horizontal="center"/>
    </xf>
    <xf numFmtId="0" fontId="4" fillId="0" borderId="0" xfId="0" applyFont="1" applyFill="1" applyAlignment="1" applyProtection="1">
      <alignment horizontal="center"/>
    </xf>
    <xf numFmtId="0" fontId="4" fillId="0" borderId="0" xfId="0" applyFont="1" applyBorder="1" applyAlignment="1" applyProtection="1">
      <alignment horizontal="center"/>
    </xf>
    <xf numFmtId="0" fontId="4" fillId="3" borderId="8"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5" borderId="23"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3" borderId="13" xfId="0" applyFont="1" applyFill="1" applyBorder="1" applyAlignment="1" applyProtection="1">
      <alignment vertical="center" wrapText="1"/>
    </xf>
    <xf numFmtId="0" fontId="4" fillId="0" borderId="24"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3" borderId="15" xfId="0" applyFont="1" applyFill="1" applyBorder="1" applyAlignment="1" applyProtection="1">
      <alignment vertical="center" wrapText="1"/>
    </xf>
    <xf numFmtId="0" fontId="4" fillId="5" borderId="26" xfId="0" applyFont="1" applyFill="1" applyBorder="1" applyAlignment="1" applyProtection="1">
      <alignment horizontal="center"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4" fillId="3" borderId="12" xfId="0" applyFont="1" applyFill="1" applyBorder="1" applyProtection="1"/>
    <xf numFmtId="0" fontId="4" fillId="3" borderId="12" xfId="0" applyFont="1" applyFill="1" applyBorder="1" applyAlignment="1" applyProtection="1">
      <alignment vertical="top" wrapText="1"/>
    </xf>
    <xf numFmtId="0" fontId="4" fillId="3" borderId="18" xfId="0" applyFont="1" applyFill="1" applyBorder="1" applyAlignment="1" applyProtection="1">
      <alignment horizontal="left"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0" fillId="0" borderId="0" xfId="0" applyFont="1" applyFill="1" applyBorder="1" applyProtection="1"/>
    <xf numFmtId="0" fontId="4" fillId="3" borderId="8" xfId="0" applyFont="1" applyFill="1" applyBorder="1" applyAlignment="1" applyProtection="1">
      <alignment horizontal="left" vertical="center" wrapText="1"/>
    </xf>
    <xf numFmtId="0" fontId="4" fillId="3" borderId="15"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0" borderId="12" xfId="0" applyFont="1" applyFill="1" applyBorder="1" applyProtection="1"/>
    <xf numFmtId="0" fontId="4" fillId="0" borderId="12" xfId="0" applyFont="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12" xfId="0" applyFont="1" applyBorder="1" applyAlignment="1" applyProtection="1">
      <alignment horizontal="center" vertical="center"/>
    </xf>
    <xf numFmtId="0" fontId="4" fillId="0" borderId="19" xfId="0" applyFont="1" applyFill="1" applyBorder="1" applyAlignment="1" applyProtection="1">
      <alignment horizontal="left" vertical="center" wrapText="1"/>
    </xf>
    <xf numFmtId="0" fontId="4" fillId="5" borderId="18"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27" fillId="0" borderId="0" xfId="0" applyFont="1" applyBorder="1" applyProtection="1"/>
    <xf numFmtId="0" fontId="19" fillId="0" borderId="0" xfId="0" applyFont="1" applyBorder="1" applyProtection="1"/>
    <xf numFmtId="0" fontId="4" fillId="3" borderId="29" xfId="0" applyFont="1" applyFill="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20" fillId="0" borderId="12"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18" xfId="0" applyFont="1" applyBorder="1" applyAlignment="1" applyProtection="1">
      <alignment horizontal="center" vertical="center" wrapText="1"/>
    </xf>
    <xf numFmtId="0" fontId="15" fillId="0" borderId="0" xfId="0" applyFont="1" applyFill="1" applyAlignment="1" applyProtection="1">
      <alignment horizontal="right"/>
    </xf>
    <xf numFmtId="0" fontId="4" fillId="0" borderId="9" xfId="0" applyFont="1" applyFill="1" applyBorder="1" applyAlignment="1" applyProtection="1">
      <alignment horizontal="left" vertical="center" wrapText="1"/>
    </xf>
    <xf numFmtId="0" fontId="4" fillId="3" borderId="26" xfId="0" applyFont="1" applyFill="1" applyBorder="1" applyAlignment="1" applyProtection="1">
      <alignment horizontal="center" vertical="center" wrapText="1"/>
    </xf>
    <xf numFmtId="0" fontId="19" fillId="0" borderId="0" xfId="0" applyFont="1" applyFill="1" applyAlignment="1" applyProtection="1">
      <alignment horizontal="center"/>
    </xf>
    <xf numFmtId="0" fontId="19" fillId="3" borderId="0" xfId="0" applyFont="1" applyFill="1" applyProtection="1"/>
    <xf numFmtId="0" fontId="15" fillId="0" borderId="0" xfId="0" applyFont="1" applyFill="1" applyAlignment="1" applyProtection="1">
      <alignment horizontal="left"/>
    </xf>
    <xf numFmtId="9" fontId="20" fillId="3" borderId="0" xfId="5" applyFont="1" applyFill="1" applyBorder="1" applyAlignment="1" applyProtection="1">
      <alignment horizontal="center" vertical="center" wrapText="1"/>
    </xf>
    <xf numFmtId="0" fontId="25" fillId="0" borderId="0" xfId="0" applyFont="1" applyFill="1" applyBorder="1" applyAlignment="1" applyProtection="1">
      <alignment horizontal="right" vertical="center" wrapText="1"/>
    </xf>
    <xf numFmtId="0" fontId="11"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12" fillId="0" borderId="0" xfId="0" applyFont="1" applyFill="1" applyBorder="1" applyAlignment="1" applyProtection="1">
      <alignment vertical="center"/>
    </xf>
    <xf numFmtId="0" fontId="25" fillId="3" borderId="0" xfId="0" applyFont="1" applyFill="1" applyBorder="1" applyAlignment="1" applyProtection="1">
      <alignment horizontal="right" vertical="center" wrapText="1"/>
    </xf>
    <xf numFmtId="0" fontId="13" fillId="3" borderId="0" xfId="0" applyFont="1" applyFill="1" applyAlignment="1" applyProtection="1">
      <alignment horizontal="left"/>
    </xf>
    <xf numFmtId="0" fontId="4" fillId="3" borderId="0" xfId="0" applyFont="1" applyFill="1" applyBorder="1" applyAlignment="1" applyProtection="1">
      <alignment horizontal="center"/>
    </xf>
    <xf numFmtId="0" fontId="4"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xf>
    <xf numFmtId="165" fontId="4" fillId="3" borderId="0" xfId="1" applyNumberFormat="1" applyFont="1" applyFill="1" applyBorder="1" applyAlignment="1" applyProtection="1">
      <alignment horizontal="center" vertical="center"/>
    </xf>
    <xf numFmtId="0" fontId="11" fillId="0" borderId="0" xfId="0" applyFont="1" applyFill="1" applyAlignment="1" applyProtection="1">
      <alignment horizontal="right"/>
    </xf>
    <xf numFmtId="0" fontId="4" fillId="5" borderId="12" xfId="0" applyFont="1" applyFill="1" applyBorder="1" applyAlignment="1" applyProtection="1">
      <alignment horizontal="center"/>
    </xf>
    <xf numFmtId="0" fontId="4" fillId="0" borderId="12" xfId="0" applyFont="1" applyBorder="1" applyAlignment="1" applyProtection="1">
      <alignment horizontal="center"/>
    </xf>
    <xf numFmtId="0" fontId="26" fillId="0" borderId="0" xfId="0" applyFont="1" applyFill="1" applyBorder="1" applyAlignment="1" applyProtection="1">
      <alignment horizontal="left" vertical="top" wrapText="1"/>
    </xf>
    <xf numFmtId="0" fontId="4" fillId="0" borderId="0" xfId="0" applyFont="1" applyProtection="1"/>
    <xf numFmtId="0" fontId="4" fillId="0" borderId="33" xfId="0" applyFont="1" applyBorder="1" applyAlignment="1" applyProtection="1">
      <alignment horizontal="center"/>
    </xf>
    <xf numFmtId="0" fontId="0" fillId="0" borderId="0" xfId="0" applyFont="1" applyBorder="1" applyProtection="1"/>
    <xf numFmtId="0" fontId="3" fillId="0" borderId="0" xfId="0" applyFont="1" applyAlignment="1" applyProtection="1">
      <alignment horizontal="center"/>
    </xf>
    <xf numFmtId="0" fontId="2" fillId="3" borderId="0" xfId="0" applyFont="1" applyFill="1" applyProtection="1"/>
    <xf numFmtId="0" fontId="2" fillId="0" borderId="0" xfId="0" applyFont="1" applyFill="1" applyProtection="1"/>
    <xf numFmtId="0" fontId="2" fillId="0" borderId="0" xfId="0" applyFont="1" applyAlignment="1" applyProtection="1">
      <alignment horizontal="center"/>
    </xf>
    <xf numFmtId="0" fontId="2" fillId="0" borderId="0" xfId="0" applyFont="1" applyBorder="1" applyProtection="1"/>
    <xf numFmtId="0" fontId="28" fillId="3" borderId="0" xfId="0" applyFont="1" applyFill="1" applyAlignment="1" applyProtection="1">
      <alignment horizontal="center"/>
    </xf>
    <xf numFmtId="0" fontId="4" fillId="6" borderId="46" xfId="0" applyFont="1" applyFill="1" applyBorder="1" applyAlignment="1" applyProtection="1">
      <alignment horizontal="center" vertical="center" wrapText="1"/>
    </xf>
    <xf numFmtId="0" fontId="4" fillId="6" borderId="55"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11" fillId="0" borderId="52" xfId="0" applyFont="1" applyFill="1" applyBorder="1" applyAlignment="1" applyProtection="1">
      <alignment horizontal="center"/>
    </xf>
    <xf numFmtId="0" fontId="12" fillId="2" borderId="52" xfId="0" applyFont="1" applyFill="1" applyBorder="1" applyAlignment="1" applyProtection="1">
      <alignment horizontal="center" vertical="center"/>
    </xf>
    <xf numFmtId="0" fontId="4" fillId="3" borderId="51" xfId="0" applyFont="1" applyFill="1" applyBorder="1" applyAlignment="1" applyProtection="1">
      <alignment horizontal="left" vertical="center" wrapText="1"/>
    </xf>
    <xf numFmtId="0" fontId="4" fillId="3" borderId="43" xfId="0" applyFont="1" applyFill="1" applyBorder="1" applyAlignment="1" applyProtection="1">
      <alignment horizontal="center" vertical="center" wrapText="1"/>
    </xf>
    <xf numFmtId="0" fontId="4" fillId="3" borderId="47" xfId="0" applyFont="1" applyFill="1" applyBorder="1" applyAlignment="1" applyProtection="1">
      <alignment horizontal="center" vertical="center" wrapText="1"/>
    </xf>
    <xf numFmtId="0" fontId="0" fillId="3" borderId="50" xfId="0" applyFont="1" applyFill="1" applyBorder="1" applyProtection="1"/>
    <xf numFmtId="0" fontId="4" fillId="3" borderId="58" xfId="0" applyFont="1" applyFill="1" applyBorder="1" applyAlignment="1" applyProtection="1">
      <alignment horizontal="left" vertical="center" wrapText="1"/>
    </xf>
    <xf numFmtId="0" fontId="11" fillId="3" borderId="54" xfId="0" applyFont="1" applyFill="1" applyBorder="1" applyAlignment="1" applyProtection="1">
      <alignment horizontal="center"/>
    </xf>
    <xf numFmtId="165" fontId="11" fillId="0" borderId="47" xfId="1" applyNumberFormat="1" applyFont="1" applyFill="1" applyBorder="1" applyAlignment="1" applyProtection="1">
      <alignment horizontal="center" vertical="center"/>
    </xf>
    <xf numFmtId="0" fontId="15" fillId="0" borderId="47" xfId="0" applyFont="1" applyFill="1" applyBorder="1" applyAlignment="1">
      <alignment horizontal="center" vertical="center"/>
    </xf>
    <xf numFmtId="165" fontId="11" fillId="3" borderId="44" xfId="1" applyNumberFormat="1" applyFont="1" applyFill="1" applyBorder="1" applyAlignment="1" applyProtection="1">
      <alignment horizontal="center" vertical="center"/>
    </xf>
    <xf numFmtId="165" fontId="11" fillId="4" borderId="52" xfId="1" applyNumberFormat="1" applyFont="1" applyFill="1" applyBorder="1" applyAlignment="1" applyProtection="1">
      <alignment horizontal="center" wrapText="1"/>
    </xf>
    <xf numFmtId="0" fontId="0" fillId="0" borderId="0" xfId="0" applyFont="1" applyFill="1" applyProtection="1"/>
    <xf numFmtId="0" fontId="29" fillId="0" borderId="0" xfId="0" applyFont="1" applyFill="1" applyProtection="1"/>
    <xf numFmtId="0" fontId="11" fillId="4" borderId="38" xfId="0" applyFont="1" applyFill="1" applyBorder="1" applyAlignment="1" applyProtection="1">
      <alignment horizontal="left" vertical="center" wrapText="1"/>
    </xf>
    <xf numFmtId="0" fontId="11" fillId="0" borderId="21" xfId="0" applyFont="1" applyFill="1" applyBorder="1" applyAlignment="1" applyProtection="1">
      <alignment horizontal="center" vertical="center"/>
    </xf>
    <xf numFmtId="0" fontId="4" fillId="3" borderId="53" xfId="0" applyFont="1" applyFill="1" applyBorder="1" applyAlignment="1" applyProtection="1">
      <alignment horizontal="left" vertical="center" wrapText="1"/>
    </xf>
    <xf numFmtId="0" fontId="4" fillId="3" borderId="54" xfId="0" applyFont="1" applyFill="1" applyBorder="1" applyAlignment="1" applyProtection="1">
      <alignment horizontal="left" vertical="center" wrapText="1"/>
    </xf>
    <xf numFmtId="0" fontId="11" fillId="0" borderId="17" xfId="0" applyFont="1" applyFill="1" applyBorder="1" applyAlignment="1" applyProtection="1">
      <alignment horizontal="center" vertical="center"/>
    </xf>
    <xf numFmtId="0" fontId="4" fillId="3" borderId="59" xfId="0" applyFont="1" applyFill="1" applyBorder="1" applyAlignment="1" applyProtection="1">
      <alignment horizontal="left" vertical="center" wrapText="1"/>
    </xf>
    <xf numFmtId="0" fontId="30" fillId="11" borderId="49" xfId="0" applyFont="1" applyFill="1" applyBorder="1" applyAlignment="1" applyProtection="1">
      <alignment horizontal="center" vertical="center"/>
    </xf>
    <xf numFmtId="0" fontId="29" fillId="11" borderId="35" xfId="0" applyFont="1" applyFill="1" applyBorder="1" applyAlignment="1" applyProtection="1">
      <alignment horizontal="center"/>
    </xf>
    <xf numFmtId="0" fontId="4" fillId="6" borderId="55" xfId="3" applyFont="1" applyFill="1" applyBorder="1" applyAlignment="1" applyProtection="1">
      <alignment horizontal="center" vertical="center"/>
    </xf>
    <xf numFmtId="0" fontId="4" fillId="6" borderId="60" xfId="3" applyFont="1" applyFill="1" applyBorder="1" applyAlignment="1" applyProtection="1">
      <alignment horizontal="center" vertical="center"/>
    </xf>
    <xf numFmtId="0" fontId="4" fillId="6" borderId="46" xfId="3" applyFont="1" applyFill="1" applyBorder="1" applyAlignment="1" applyProtection="1">
      <alignment horizontal="center" vertical="center"/>
    </xf>
    <xf numFmtId="0" fontId="31" fillId="3" borderId="0" xfId="0" applyFont="1" applyFill="1" applyBorder="1" applyProtection="1"/>
    <xf numFmtId="0" fontId="4" fillId="3" borderId="0" xfId="0" applyFont="1" applyFill="1" applyBorder="1" applyProtection="1"/>
    <xf numFmtId="0" fontId="29" fillId="0" borderId="0" xfId="0" applyFont="1" applyFill="1" applyBorder="1" applyAlignment="1" applyProtection="1">
      <alignment horizontal="center"/>
    </xf>
    <xf numFmtId="0" fontId="19" fillId="0" borderId="0" xfId="0" applyFont="1" applyFill="1" applyProtection="1"/>
    <xf numFmtId="0" fontId="4" fillId="6" borderId="56" xfId="3" applyFont="1" applyFill="1" applyBorder="1" applyAlignment="1" applyProtection="1">
      <alignment horizontal="center" vertical="center"/>
    </xf>
    <xf numFmtId="0" fontId="4" fillId="3" borderId="12" xfId="3" applyFont="1" applyFill="1" applyBorder="1" applyAlignment="1" applyProtection="1">
      <alignment horizontal="center" vertical="center"/>
    </xf>
    <xf numFmtId="0" fontId="4" fillId="3" borderId="15" xfId="3" applyFont="1" applyFill="1" applyBorder="1" applyAlignment="1" applyProtection="1">
      <alignment horizontal="center" vertical="center"/>
    </xf>
    <xf numFmtId="0" fontId="4" fillId="6" borderId="61" xfId="0" applyFont="1" applyFill="1" applyBorder="1" applyAlignment="1" applyProtection="1">
      <alignment horizontal="center" vertical="center" wrapText="1"/>
    </xf>
    <xf numFmtId="0" fontId="4" fillId="0" borderId="16"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12" fillId="7" borderId="38" xfId="0" applyFont="1" applyFill="1" applyBorder="1" applyAlignment="1" applyProtection="1">
      <alignment vertical="center" wrapText="1"/>
    </xf>
    <xf numFmtId="0" fontId="4" fillId="3" borderId="57" xfId="0" applyFont="1" applyFill="1" applyBorder="1" applyAlignment="1" applyProtection="1">
      <alignment horizontal="center" vertical="center" wrapText="1"/>
    </xf>
    <xf numFmtId="165" fontId="11" fillId="4" borderId="52" xfId="1" applyNumberFormat="1" applyFont="1" applyFill="1" applyBorder="1" applyAlignment="1" applyProtection="1">
      <alignment horizontal="center" vertical="center"/>
    </xf>
    <xf numFmtId="0" fontId="4" fillId="5" borderId="22" xfId="0" applyFont="1" applyFill="1" applyBorder="1" applyAlignment="1" applyProtection="1">
      <alignment horizontal="center" vertical="center" wrapText="1"/>
    </xf>
    <xf numFmtId="0" fontId="4" fillId="5" borderId="40"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29" fillId="11" borderId="52" xfId="0" applyFont="1" applyFill="1" applyBorder="1" applyAlignment="1" applyProtection="1">
      <alignment horizontal="center"/>
    </xf>
    <xf numFmtId="0" fontId="4" fillId="0" borderId="0" xfId="0" applyFont="1" applyBorder="1" applyAlignment="1" applyProtection="1">
      <alignment wrapText="1"/>
    </xf>
    <xf numFmtId="0" fontId="29" fillId="3" borderId="0" xfId="0" applyFont="1" applyFill="1" applyProtection="1"/>
    <xf numFmtId="0" fontId="4" fillId="3" borderId="15"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2" fillId="0" borderId="11" xfId="0" applyFont="1" applyFill="1" applyBorder="1" applyProtection="1"/>
    <xf numFmtId="0" fontId="29" fillId="9" borderId="6" xfId="0" applyFont="1" applyFill="1" applyBorder="1" applyAlignment="1" applyProtection="1">
      <alignment horizontal="center"/>
    </xf>
    <xf numFmtId="0" fontId="29" fillId="9" borderId="52" xfId="0" applyFont="1" applyFill="1" applyBorder="1" applyAlignment="1" applyProtection="1">
      <alignment horizontal="center"/>
    </xf>
    <xf numFmtId="0" fontId="35" fillId="0" borderId="0" xfId="0" applyFont="1" applyProtection="1"/>
    <xf numFmtId="0" fontId="36" fillId="3" borderId="0" xfId="0" applyFont="1" applyFill="1" applyBorder="1" applyProtection="1"/>
    <xf numFmtId="0" fontId="4" fillId="6" borderId="64" xfId="0" applyFont="1" applyFill="1" applyBorder="1" applyAlignment="1" applyProtection="1">
      <alignment horizontal="center" vertical="center" wrapText="1"/>
    </xf>
    <xf numFmtId="0" fontId="19" fillId="0" borderId="0" xfId="0" applyFont="1" applyProtection="1"/>
    <xf numFmtId="0" fontId="19" fillId="0" borderId="0" xfId="0" applyFont="1" applyAlignment="1" applyProtection="1">
      <alignment horizontal="center" vertical="center"/>
    </xf>
    <xf numFmtId="0" fontId="4" fillId="0" borderId="25" xfId="0" applyFont="1" applyBorder="1" applyProtection="1"/>
    <xf numFmtId="0" fontId="4" fillId="14" borderId="15" xfId="0" applyFont="1" applyFill="1" applyBorder="1" applyAlignment="1" applyProtection="1">
      <alignment horizontal="center" vertical="center" wrapText="1"/>
    </xf>
    <xf numFmtId="0" fontId="37" fillId="0" borderId="0" xfId="0" applyFont="1" applyProtection="1">
      <protection locked="0"/>
    </xf>
    <xf numFmtId="0" fontId="38" fillId="11" borderId="4" xfId="0" applyFont="1" applyFill="1" applyBorder="1" applyAlignment="1" applyProtection="1">
      <alignment horizontal="left"/>
    </xf>
    <xf numFmtId="0" fontId="38" fillId="11" borderId="52" xfId="0" applyFont="1" applyFill="1" applyBorder="1" applyAlignment="1" applyProtection="1">
      <alignment horizontal="center"/>
    </xf>
    <xf numFmtId="0" fontId="0" fillId="9" borderId="5" xfId="0" applyFill="1" applyBorder="1"/>
    <xf numFmtId="0" fontId="0" fillId="9" borderId="6" xfId="0" applyFill="1" applyBorder="1"/>
    <xf numFmtId="0" fontId="4" fillId="0" borderId="13" xfId="0" applyFont="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0" borderId="13" xfId="0" applyFont="1" applyBorder="1" applyAlignment="1" applyProtection="1">
      <alignment horizontal="center" vertical="center"/>
    </xf>
    <xf numFmtId="0" fontId="4" fillId="3" borderId="16"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xf>
    <xf numFmtId="0" fontId="4" fillId="3" borderId="13" xfId="3" applyFont="1" applyFill="1" applyBorder="1" applyAlignment="1" applyProtection="1">
      <alignment horizontal="center" vertical="center"/>
    </xf>
    <xf numFmtId="0" fontId="4" fillId="0" borderId="9" xfId="3" applyFont="1" applyFill="1" applyBorder="1" applyAlignment="1" applyProtection="1">
      <alignment horizontal="center" vertical="center"/>
    </xf>
    <xf numFmtId="0" fontId="4" fillId="0" borderId="13" xfId="3" applyFont="1" applyFill="1" applyBorder="1" applyAlignment="1" applyProtection="1">
      <alignment horizontal="center" vertical="center"/>
    </xf>
    <xf numFmtId="0" fontId="4" fillId="0" borderId="9" xfId="0" applyFont="1" applyFill="1" applyBorder="1" applyAlignment="1" applyProtection="1">
      <alignment horizontal="center" vertical="center" wrapText="1"/>
    </xf>
    <xf numFmtId="0" fontId="20" fillId="0" borderId="13" xfId="0" applyFont="1" applyBorder="1" applyAlignment="1" applyProtection="1">
      <alignment horizontal="left" vertical="center" wrapText="1"/>
    </xf>
    <xf numFmtId="0" fontId="4" fillId="10" borderId="5" xfId="0" applyFont="1" applyFill="1" applyBorder="1" applyAlignment="1" applyProtection="1">
      <alignment horizontal="center" vertical="center" wrapText="1"/>
    </xf>
    <xf numFmtId="0" fontId="4" fillId="0" borderId="65" xfId="0" applyFont="1" applyFill="1" applyBorder="1" applyAlignment="1" applyProtection="1">
      <alignment horizontal="center" vertical="center" wrapText="1"/>
    </xf>
    <xf numFmtId="0" fontId="12" fillId="3" borderId="34" xfId="0" applyFont="1" applyFill="1" applyBorder="1" applyAlignment="1" applyProtection="1">
      <alignment vertical="center" wrapText="1"/>
    </xf>
    <xf numFmtId="0" fontId="12" fillId="7" borderId="4" xfId="0" applyFont="1" applyFill="1" applyBorder="1" applyAlignment="1" applyProtection="1">
      <alignment vertical="center" wrapText="1"/>
    </xf>
    <xf numFmtId="0" fontId="5" fillId="2" borderId="70" xfId="0" applyFont="1" applyFill="1" applyBorder="1" applyAlignment="1" applyProtection="1">
      <alignment horizontal="center" vertical="center" wrapText="1"/>
    </xf>
    <xf numFmtId="0" fontId="5" fillId="0" borderId="67" xfId="0" applyFont="1" applyFill="1" applyBorder="1" applyAlignment="1" applyProtection="1">
      <alignment horizontal="center" vertical="center" wrapText="1"/>
    </xf>
    <xf numFmtId="0" fontId="5" fillId="2" borderId="66" xfId="0" applyFont="1" applyFill="1" applyBorder="1" applyAlignment="1" applyProtection="1">
      <alignment horizontal="center" vertical="center" wrapText="1"/>
    </xf>
    <xf numFmtId="0" fontId="4" fillId="0" borderId="34" xfId="0" applyFont="1" applyFill="1" applyBorder="1" applyAlignment="1" applyProtection="1">
      <alignment vertical="center" wrapText="1"/>
    </xf>
    <xf numFmtId="0" fontId="4" fillId="0" borderId="41"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0" fillId="10" borderId="5" xfId="0" applyFill="1" applyBorder="1"/>
    <xf numFmtId="0" fontId="0" fillId="10" borderId="6" xfId="0" applyFill="1" applyBorder="1"/>
    <xf numFmtId="0" fontId="4" fillId="0" borderId="8" xfId="3" applyFont="1" applyFill="1" applyBorder="1" applyAlignment="1" applyProtection="1">
      <alignment vertical="center"/>
    </xf>
    <xf numFmtId="0" fontId="11" fillId="4" borderId="4" xfId="0" applyFont="1" applyFill="1" applyBorder="1" applyAlignment="1" applyProtection="1">
      <alignment horizontal="center" vertical="center" wrapText="1"/>
    </xf>
    <xf numFmtId="0" fontId="12" fillId="7" borderId="52" xfId="0" applyFont="1" applyFill="1" applyBorder="1" applyAlignment="1" applyProtection="1">
      <alignment horizontal="center" vertical="center" wrapText="1"/>
    </xf>
    <xf numFmtId="0" fontId="4" fillId="5" borderId="65" xfId="0" applyFont="1" applyFill="1" applyBorder="1" applyAlignment="1" applyProtection="1">
      <alignment horizontal="center" vertical="center" wrapText="1"/>
    </xf>
    <xf numFmtId="0" fontId="4" fillId="5" borderId="72" xfId="0" applyFont="1" applyFill="1" applyBorder="1" applyAlignment="1" applyProtection="1">
      <alignment horizontal="center" vertical="center" wrapText="1"/>
    </xf>
    <xf numFmtId="0" fontId="4" fillId="5" borderId="74"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12" fillId="3" borderId="49" xfId="0" applyFont="1" applyFill="1" applyBorder="1" applyAlignment="1" applyProtection="1">
      <alignment horizontal="center" vertical="center" wrapText="1"/>
    </xf>
    <xf numFmtId="9" fontId="20" fillId="3" borderId="48" xfId="5" applyFont="1" applyFill="1" applyBorder="1" applyAlignment="1" applyProtection="1">
      <alignment horizontal="center" vertical="center" wrapText="1"/>
    </xf>
    <xf numFmtId="0" fontId="4" fillId="0" borderId="73" xfId="0" applyFont="1" applyFill="1" applyBorder="1" applyAlignment="1" applyProtection="1">
      <alignment vertical="center" wrapText="1"/>
    </xf>
    <xf numFmtId="0" fontId="4" fillId="3" borderId="35" xfId="0" applyFont="1" applyFill="1" applyBorder="1" applyAlignment="1" applyProtection="1">
      <alignment horizontal="center" vertical="center" wrapText="1"/>
    </xf>
    <xf numFmtId="0" fontId="12" fillId="3" borderId="49" xfId="0" applyFont="1" applyFill="1" applyBorder="1" applyAlignment="1" applyProtection="1">
      <alignment vertical="center" wrapText="1"/>
    </xf>
    <xf numFmtId="0" fontId="12" fillId="7" borderId="52" xfId="0" applyFont="1" applyFill="1" applyBorder="1" applyAlignment="1" applyProtection="1">
      <alignment vertical="center" wrapText="1"/>
    </xf>
    <xf numFmtId="0" fontId="4" fillId="0" borderId="49" xfId="0" applyFont="1" applyFill="1" applyBorder="1" applyAlignment="1" applyProtection="1">
      <alignment horizontal="center" vertical="center" wrapText="1"/>
    </xf>
    <xf numFmtId="9" fontId="4" fillId="3" borderId="48" xfId="5" applyFont="1" applyFill="1" applyBorder="1" applyAlignment="1" applyProtection="1">
      <alignment horizontal="center" vertical="center" wrapText="1"/>
    </xf>
    <xf numFmtId="0" fontId="11" fillId="4" borderId="52" xfId="0" applyFont="1" applyFill="1" applyBorder="1" applyAlignment="1" applyProtection="1">
      <alignment horizontal="left" vertical="center" wrapText="1"/>
    </xf>
    <xf numFmtId="0" fontId="11" fillId="4" borderId="5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20" fillId="12" borderId="11" xfId="0" applyFont="1" applyFill="1" applyBorder="1" applyAlignment="1" applyProtection="1">
      <alignment horizontal="left" vertical="center" wrapText="1"/>
    </xf>
    <xf numFmtId="0" fontId="20" fillId="12" borderId="14" xfId="0" applyFont="1" applyFill="1" applyBorder="1" applyAlignment="1" applyProtection="1">
      <alignment horizontal="left" vertical="center" wrapText="1"/>
    </xf>
    <xf numFmtId="9" fontId="20" fillId="3" borderId="52" xfId="5" applyFont="1" applyFill="1" applyBorder="1" applyAlignment="1" applyProtection="1">
      <alignment horizontal="center" vertical="center" wrapText="1"/>
    </xf>
    <xf numFmtId="0" fontId="11" fillId="4" borderId="4" xfId="0" applyFont="1" applyFill="1" applyBorder="1" applyAlignment="1" applyProtection="1">
      <alignment vertical="center" wrapText="1"/>
    </xf>
    <xf numFmtId="0" fontId="4" fillId="13" borderId="62" xfId="0" applyFont="1" applyFill="1" applyBorder="1" applyAlignment="1" applyProtection="1">
      <alignment horizontal="left" vertical="center" wrapText="1"/>
    </xf>
    <xf numFmtId="0" fontId="4" fillId="13" borderId="51" xfId="0" applyFont="1" applyFill="1" applyBorder="1" applyAlignment="1" applyProtection="1">
      <alignment horizontal="left" vertical="center" wrapText="1"/>
    </xf>
    <xf numFmtId="0" fontId="4" fillId="13" borderId="58" xfId="0" applyFont="1" applyFill="1" applyBorder="1" applyAlignment="1" applyProtection="1">
      <alignment horizontal="left" vertical="center" wrapText="1"/>
    </xf>
    <xf numFmtId="0" fontId="2" fillId="0" borderId="17" xfId="0" applyFont="1" applyFill="1" applyBorder="1" applyProtection="1"/>
    <xf numFmtId="0" fontId="11" fillId="8" borderId="54" xfId="0" applyFont="1" applyFill="1" applyBorder="1" applyAlignment="1" applyProtection="1">
      <alignment horizontal="center" vertical="center"/>
      <protection locked="0"/>
    </xf>
    <xf numFmtId="0" fontId="4" fillId="6" borderId="75" xfId="0" applyFont="1" applyFill="1" applyBorder="1" applyAlignment="1" applyProtection="1">
      <alignment horizontal="center" vertical="center" wrapText="1"/>
    </xf>
    <xf numFmtId="0" fontId="4" fillId="6" borderId="76"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1" fillId="3" borderId="37" xfId="0" applyFont="1" applyFill="1" applyBorder="1" applyAlignment="1" applyProtection="1">
      <alignment horizontal="left" vertical="center" wrapText="1"/>
    </xf>
    <xf numFmtId="9" fontId="4" fillId="3" borderId="37" xfId="5" applyFont="1" applyFill="1" applyBorder="1" applyAlignment="1" applyProtection="1">
      <alignment horizontal="center" vertical="center" wrapText="1"/>
    </xf>
    <xf numFmtId="0" fontId="4" fillId="0" borderId="52" xfId="0" applyFont="1" applyFill="1" applyBorder="1" applyAlignment="1" applyProtection="1">
      <alignment vertical="center" wrapText="1"/>
    </xf>
    <xf numFmtId="0" fontId="4" fillId="0" borderId="34" xfId="0" applyFont="1" applyBorder="1" applyProtection="1"/>
    <xf numFmtId="0" fontId="12" fillId="7" borderId="4" xfId="0" applyFont="1" applyFill="1" applyBorder="1" applyAlignment="1" applyProtection="1">
      <alignment horizontal="center" vertical="center" wrapText="1"/>
    </xf>
    <xf numFmtId="0" fontId="20" fillId="3" borderId="36" xfId="0" applyFont="1" applyFill="1" applyBorder="1" applyProtection="1"/>
    <xf numFmtId="9" fontId="20" fillId="3" borderId="38" xfId="5" applyFont="1" applyFill="1" applyBorder="1" applyAlignment="1" applyProtection="1">
      <alignment horizontal="center" vertical="center" wrapText="1"/>
    </xf>
    <xf numFmtId="0" fontId="12" fillId="7" borderId="48" xfId="0" applyFont="1" applyFill="1" applyBorder="1" applyAlignment="1" applyProtection="1">
      <alignment vertical="center" wrapText="1"/>
    </xf>
    <xf numFmtId="0" fontId="12" fillId="3" borderId="52" xfId="0" applyFont="1" applyFill="1" applyBorder="1" applyAlignment="1" applyProtection="1">
      <alignment vertical="center" wrapText="1"/>
    </xf>
    <xf numFmtId="0" fontId="0" fillId="0" borderId="36" xfId="0" applyFont="1" applyBorder="1" applyProtection="1"/>
    <xf numFmtId="0" fontId="19" fillId="0" borderId="36" xfId="0" applyFont="1" applyBorder="1" applyProtection="1"/>
    <xf numFmtId="0" fontId="11" fillId="8" borderId="78" xfId="0" applyFont="1" applyFill="1" applyBorder="1" applyAlignment="1" applyProtection="1">
      <alignment horizontal="center" vertical="center"/>
      <protection locked="0"/>
    </xf>
    <xf numFmtId="0" fontId="4" fillId="0" borderId="40" xfId="0" applyFont="1" applyBorder="1" applyAlignment="1" applyProtection="1">
      <alignment horizontal="center" vertical="center"/>
    </xf>
    <xf numFmtId="0" fontId="11" fillId="8" borderId="80"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xf>
    <xf numFmtId="0" fontId="4" fillId="0" borderId="77" xfId="0" applyFont="1" applyFill="1" applyBorder="1" applyAlignment="1" applyProtection="1">
      <alignment horizontal="center" vertical="center" wrapText="1"/>
    </xf>
    <xf numFmtId="0" fontId="4" fillId="5" borderId="79" xfId="0" applyFont="1" applyFill="1" applyBorder="1" applyAlignment="1" applyProtection="1">
      <alignment horizontal="center" vertical="center" wrapText="1"/>
    </xf>
    <xf numFmtId="9" fontId="12" fillId="3" borderId="48" xfId="5" applyFont="1" applyFill="1" applyBorder="1" applyAlignment="1" applyProtection="1">
      <alignment horizontal="center" vertical="center" wrapText="1"/>
    </xf>
    <xf numFmtId="0" fontId="12" fillId="7" borderId="48" xfId="0" applyFont="1" applyFill="1" applyBorder="1" applyAlignment="1" applyProtection="1">
      <alignment horizontal="center" vertical="center" wrapText="1"/>
    </xf>
    <xf numFmtId="0" fontId="12" fillId="3" borderId="4" xfId="0" applyFont="1" applyFill="1" applyBorder="1" applyAlignment="1" applyProtection="1">
      <alignment vertical="center" wrapText="1"/>
    </xf>
    <xf numFmtId="0" fontId="12" fillId="3" borderId="52" xfId="0" applyFont="1" applyFill="1" applyBorder="1" applyAlignment="1" applyProtection="1">
      <alignment horizontal="center" vertical="center" wrapText="1"/>
    </xf>
    <xf numFmtId="0" fontId="4" fillId="13" borderId="42" xfId="0" applyFont="1" applyFill="1" applyBorder="1" applyAlignment="1" applyProtection="1">
      <alignment horizontal="center" vertical="center" wrapText="1"/>
    </xf>
    <xf numFmtId="0" fontId="4" fillId="13" borderId="47" xfId="0" applyFont="1" applyFill="1" applyBorder="1" applyAlignment="1" applyProtection="1">
      <alignment horizontal="center" vertical="center" wrapText="1"/>
    </xf>
    <xf numFmtId="0" fontId="4" fillId="13" borderId="57" xfId="0" applyFont="1" applyFill="1" applyBorder="1" applyAlignment="1" applyProtection="1">
      <alignment horizontal="center" vertical="center" wrapText="1"/>
    </xf>
    <xf numFmtId="0" fontId="0" fillId="12" borderId="45" xfId="0" applyFont="1" applyFill="1" applyBorder="1" applyAlignment="1" applyProtection="1">
      <alignment horizontal="center" vertical="center"/>
    </xf>
    <xf numFmtId="0" fontId="20" fillId="12" borderId="47" xfId="0" applyFont="1" applyFill="1" applyBorder="1" applyAlignment="1" applyProtection="1">
      <alignment horizontal="center" vertical="center" wrapText="1"/>
    </xf>
    <xf numFmtId="0" fontId="20" fillId="12" borderId="57" xfId="0" applyFont="1" applyFill="1" applyBorder="1" applyAlignment="1" applyProtection="1">
      <alignment horizontal="center" vertical="center" wrapText="1"/>
    </xf>
    <xf numFmtId="0" fontId="20" fillId="12" borderId="7" xfId="0" applyFont="1" applyFill="1" applyBorder="1" applyAlignment="1" applyProtection="1">
      <alignment horizontal="left" vertical="center" wrapText="1"/>
    </xf>
    <xf numFmtId="0" fontId="12" fillId="3" borderId="2"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52" xfId="0" applyFont="1" applyFill="1" applyBorder="1" applyAlignment="1" applyProtection="1">
      <alignment horizontal="center" vertical="center" wrapText="1"/>
    </xf>
    <xf numFmtId="0" fontId="5" fillId="2" borderId="67" xfId="0" applyFont="1" applyFill="1" applyBorder="1" applyAlignment="1" applyProtection="1">
      <alignment horizontal="center" vertical="center" wrapText="1"/>
    </xf>
    <xf numFmtId="0" fontId="0" fillId="0" borderId="0" xfId="0" applyBorder="1"/>
    <xf numFmtId="0" fontId="4" fillId="5" borderId="10" xfId="0" applyFont="1" applyFill="1" applyBorder="1" applyAlignment="1" applyProtection="1">
      <alignment horizontal="center" vertical="center" wrapText="1"/>
    </xf>
    <xf numFmtId="0" fontId="4" fillId="0" borderId="18" xfId="0" applyFont="1" applyFill="1" applyBorder="1" applyAlignment="1" applyProtection="1">
      <alignment vertical="center" wrapText="1"/>
    </xf>
    <xf numFmtId="0" fontId="4" fillId="0" borderId="20" xfId="0" applyFont="1" applyFill="1" applyBorder="1" applyAlignment="1" applyProtection="1">
      <alignment horizontal="center" vertical="center" wrapText="1"/>
    </xf>
    <xf numFmtId="0" fontId="4" fillId="5" borderId="54" xfId="0" applyFont="1" applyFill="1" applyBorder="1" applyAlignment="1" applyProtection="1">
      <alignment horizontal="center" vertical="center" wrapText="1"/>
    </xf>
    <xf numFmtId="0" fontId="4" fillId="3" borderId="5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14" borderId="25" xfId="0" applyFont="1" applyFill="1" applyBorder="1" applyAlignment="1" applyProtection="1">
      <alignment horizontal="center" vertical="center" wrapText="1"/>
    </xf>
    <xf numFmtId="0" fontId="4" fillId="14" borderId="10" xfId="0" applyFont="1" applyFill="1" applyBorder="1" applyAlignment="1" applyProtection="1">
      <alignment horizontal="center" vertical="center" wrapText="1"/>
    </xf>
    <xf numFmtId="0" fontId="4" fillId="5" borderId="59" xfId="0" applyFont="1" applyFill="1" applyBorder="1" applyAlignment="1" applyProtection="1">
      <alignment horizontal="center" vertical="center" wrapText="1"/>
    </xf>
    <xf numFmtId="0" fontId="4" fillId="5" borderId="20" xfId="0" applyFont="1" applyFill="1" applyBorder="1" applyAlignment="1" applyProtection="1">
      <alignment horizontal="center" vertical="center" wrapText="1"/>
    </xf>
    <xf numFmtId="0" fontId="4" fillId="10" borderId="6" xfId="0" applyFont="1" applyFill="1" applyBorder="1" applyAlignment="1" applyProtection="1">
      <alignment horizontal="center" vertical="center" wrapText="1"/>
    </xf>
    <xf numFmtId="0" fontId="4" fillId="5" borderId="40" xfId="0" applyFont="1" applyFill="1" applyBorder="1" applyAlignment="1" applyProtection="1">
      <alignment horizontal="center" vertical="center"/>
    </xf>
    <xf numFmtId="0" fontId="4" fillId="3" borderId="40" xfId="3" applyFont="1" applyFill="1" applyBorder="1" applyAlignment="1" applyProtection="1">
      <alignment horizontal="center" vertical="center"/>
    </xf>
    <xf numFmtId="0" fontId="4" fillId="0" borderId="40" xfId="3" applyFont="1" applyFill="1" applyBorder="1" applyAlignment="1" applyProtection="1">
      <alignment horizontal="center" vertical="center"/>
    </xf>
    <xf numFmtId="0" fontId="4" fillId="0" borderId="4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77" xfId="0" applyFont="1" applyBorder="1" applyAlignment="1" applyProtection="1">
      <alignment horizontal="center" vertical="center" wrapText="1"/>
    </xf>
    <xf numFmtId="0" fontId="11" fillId="10" borderId="6" xfId="0" applyFont="1" applyFill="1" applyBorder="1" applyAlignment="1" applyProtection="1">
      <alignment horizontal="left" vertical="center" wrapText="1"/>
    </xf>
    <xf numFmtId="0" fontId="11" fillId="10" borderId="4" xfId="0" applyFont="1" applyFill="1" applyBorder="1" applyAlignment="1" applyProtection="1">
      <alignment vertical="center" wrapText="1"/>
    </xf>
    <xf numFmtId="0" fontId="11" fillId="10" borderId="5" xfId="0" applyFont="1" applyFill="1" applyBorder="1" applyAlignment="1" applyProtection="1">
      <alignment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8" borderId="81" xfId="0" applyFont="1" applyFill="1" applyBorder="1" applyAlignment="1" applyProtection="1">
      <alignment horizontal="center" vertical="center"/>
      <protection locked="0"/>
    </xf>
    <xf numFmtId="0" fontId="4" fillId="5" borderId="82" xfId="0" applyFont="1" applyFill="1" applyBorder="1" applyAlignment="1" applyProtection="1">
      <alignment horizontal="center" vertical="center" wrapText="1"/>
    </xf>
    <xf numFmtId="0" fontId="4" fillId="0" borderId="65" xfId="3" applyFont="1" applyFill="1" applyBorder="1" applyAlignment="1" applyProtection="1">
      <alignment vertical="center"/>
    </xf>
    <xf numFmtId="0" fontId="4" fillId="5" borderId="83" xfId="0" applyFont="1" applyFill="1" applyBorder="1" applyAlignment="1" applyProtection="1">
      <alignment horizontal="center" vertical="center" wrapText="1"/>
    </xf>
    <xf numFmtId="0" fontId="4" fillId="0" borderId="65" xfId="0" applyFont="1" applyFill="1" applyBorder="1" applyAlignment="1" applyProtection="1">
      <alignment horizontal="left" vertical="center" wrapText="1"/>
    </xf>
    <xf numFmtId="0" fontId="4" fillId="3" borderId="65" xfId="0" applyFont="1" applyFill="1" applyBorder="1" applyAlignment="1" applyProtection="1">
      <alignment vertical="center" wrapText="1"/>
    </xf>
    <xf numFmtId="0" fontId="11" fillId="8" borderId="85"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xf>
    <xf numFmtId="0" fontId="4" fillId="0" borderId="13" xfId="0" applyFont="1" applyFill="1" applyBorder="1" applyProtection="1"/>
    <xf numFmtId="0" fontId="11" fillId="10" borderId="67" xfId="0" applyFont="1" applyFill="1" applyBorder="1" applyAlignment="1" applyProtection="1">
      <alignment horizontal="center" vertical="center" wrapText="1"/>
    </xf>
    <xf numFmtId="0" fontId="4" fillId="3" borderId="65" xfId="0" applyFont="1" applyFill="1" applyBorder="1" applyAlignment="1" applyProtection="1">
      <alignment horizontal="left" vertical="center" wrapText="1"/>
    </xf>
    <xf numFmtId="0" fontId="4" fillId="0" borderId="29" xfId="0" applyFont="1" applyFill="1" applyBorder="1" applyAlignment="1" applyProtection="1">
      <alignment horizontal="center" vertical="center" wrapText="1"/>
    </xf>
    <xf numFmtId="0" fontId="11" fillId="8" borderId="40" xfId="0" applyFont="1" applyFill="1" applyBorder="1" applyAlignment="1" applyProtection="1">
      <alignment horizontal="center" vertical="center"/>
      <protection locked="0"/>
    </xf>
    <xf numFmtId="0" fontId="4" fillId="0" borderId="84" xfId="0" applyFont="1" applyBorder="1" applyAlignment="1" applyProtection="1">
      <alignment horizontal="center" vertical="center" wrapText="1"/>
    </xf>
    <xf numFmtId="0" fontId="4" fillId="0" borderId="65" xfId="0" applyFont="1" applyBorder="1" applyAlignment="1" applyProtection="1">
      <alignment horizontal="center" vertical="center" wrapText="1"/>
    </xf>
    <xf numFmtId="0" fontId="11" fillId="8" borderId="37" xfId="0" applyFont="1" applyFill="1" applyBorder="1" applyAlignment="1" applyProtection="1">
      <alignment horizontal="center" vertical="center"/>
      <protection locked="0"/>
    </xf>
    <xf numFmtId="0" fontId="4" fillId="6" borderId="88" xfId="0" applyFont="1" applyFill="1" applyBorder="1" applyAlignment="1" applyProtection="1">
      <alignment horizontal="center" vertical="center" wrapText="1"/>
    </xf>
    <xf numFmtId="165" fontId="11" fillId="0" borderId="57" xfId="1" applyNumberFormat="1" applyFont="1" applyFill="1" applyBorder="1" applyAlignment="1" applyProtection="1">
      <alignment horizontal="center" vertical="center"/>
    </xf>
    <xf numFmtId="0" fontId="4" fillId="6" borderId="76" xfId="3" applyFont="1" applyFill="1" applyBorder="1" applyAlignment="1" applyProtection="1">
      <alignment horizontal="center" vertical="center"/>
    </xf>
    <xf numFmtId="0" fontId="4" fillId="6" borderId="88" xfId="3" applyFont="1" applyFill="1" applyBorder="1" applyAlignment="1" applyProtection="1">
      <alignment horizontal="center" vertical="center"/>
    </xf>
    <xf numFmtId="0" fontId="4" fillId="5" borderId="41"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4" fillId="0" borderId="83" xfId="0" applyFont="1" applyFill="1" applyBorder="1" applyAlignment="1" applyProtection="1">
      <alignment horizontal="center" vertical="center" wrapText="1"/>
    </xf>
    <xf numFmtId="0" fontId="4" fillId="6" borderId="92" xfId="0" applyFont="1" applyFill="1" applyBorder="1" applyAlignment="1" applyProtection="1">
      <alignment horizontal="center" vertical="center" wrapText="1"/>
    </xf>
    <xf numFmtId="9" fontId="20" fillId="3" borderId="4" xfId="5" applyFont="1" applyFill="1" applyBorder="1" applyAlignment="1" applyProtection="1">
      <alignment horizontal="center" vertical="center" wrapText="1"/>
    </xf>
    <xf numFmtId="0" fontId="4" fillId="0" borderId="72" xfId="0" applyFont="1" applyFill="1" applyBorder="1" applyAlignment="1" applyProtection="1">
      <alignment horizontal="center" vertical="center" wrapText="1"/>
    </xf>
    <xf numFmtId="0" fontId="11" fillId="8" borderId="35" xfId="0" applyFont="1" applyFill="1" applyBorder="1" applyAlignment="1" applyProtection="1">
      <alignment horizontal="center" vertical="center"/>
      <protection locked="0"/>
    </xf>
    <xf numFmtId="0" fontId="4" fillId="6" borderId="75" xfId="3" applyFont="1" applyFill="1" applyBorder="1" applyAlignment="1" applyProtection="1">
      <alignment horizontal="center" vertical="center"/>
    </xf>
    <xf numFmtId="0" fontId="4" fillId="5" borderId="96"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0" borderId="74" xfId="0" applyFont="1" applyFill="1" applyBorder="1" applyAlignment="1" applyProtection="1">
      <alignment horizontal="center" vertical="center" wrapText="1"/>
    </xf>
    <xf numFmtId="9" fontId="4" fillId="3" borderId="49" xfId="5" applyFont="1" applyFill="1" applyBorder="1" applyAlignment="1" applyProtection="1">
      <alignment horizontal="center" vertical="center" wrapText="1"/>
    </xf>
    <xf numFmtId="0" fontId="4" fillId="0" borderId="96" xfId="0" applyFont="1" applyBorder="1" applyAlignment="1" applyProtection="1">
      <alignment horizontal="center" vertical="center" wrapText="1"/>
    </xf>
    <xf numFmtId="0" fontId="4" fillId="0" borderId="99" xfId="0" applyFont="1" applyFill="1" applyBorder="1" applyAlignment="1" applyProtection="1">
      <alignment horizontal="center" vertical="center" wrapText="1"/>
    </xf>
    <xf numFmtId="0" fontId="4" fillId="0" borderId="96" xfId="0" applyFont="1" applyFill="1" applyBorder="1" applyAlignment="1" applyProtection="1">
      <alignment horizontal="center" vertical="center" wrapText="1"/>
    </xf>
    <xf numFmtId="0" fontId="11" fillId="8" borderId="22" xfId="0" applyFont="1" applyFill="1" applyBorder="1" applyAlignment="1" applyProtection="1">
      <alignment horizontal="center" vertical="center"/>
      <protection locked="0"/>
    </xf>
    <xf numFmtId="0" fontId="4" fillId="0" borderId="26" xfId="0" applyFont="1" applyFill="1" applyBorder="1" applyAlignment="1" applyProtection="1">
      <alignment horizontal="left" vertical="center" wrapText="1"/>
    </xf>
    <xf numFmtId="0" fontId="15" fillId="0" borderId="5" xfId="0" applyFont="1" applyFill="1" applyBorder="1" applyAlignment="1" applyProtection="1">
      <alignment horizontal="right"/>
    </xf>
    <xf numFmtId="0" fontId="31" fillId="3" borderId="36" xfId="0" applyFont="1" applyFill="1" applyBorder="1" applyProtection="1"/>
    <xf numFmtId="0" fontId="12" fillId="7" borderId="5" xfId="0" applyFont="1" applyFill="1" applyBorder="1" applyAlignment="1" applyProtection="1">
      <alignment horizontal="center" vertical="center" wrapText="1"/>
    </xf>
    <xf numFmtId="0" fontId="12" fillId="3" borderId="37" xfId="0" applyFont="1" applyFill="1" applyBorder="1" applyAlignment="1" applyProtection="1">
      <alignment vertical="center" wrapText="1"/>
    </xf>
    <xf numFmtId="9" fontId="12" fillId="3" borderId="52" xfId="5" applyFont="1" applyFill="1" applyBorder="1" applyAlignment="1" applyProtection="1">
      <alignment horizontal="center" vertical="center" wrapText="1"/>
    </xf>
    <xf numFmtId="0" fontId="4" fillId="3" borderId="4" xfId="0" applyFont="1" applyFill="1" applyBorder="1" applyAlignment="1" applyProtection="1">
      <alignment vertical="center" wrapText="1"/>
    </xf>
    <xf numFmtId="0" fontId="4" fillId="3" borderId="52" xfId="0" applyFont="1" applyFill="1" applyBorder="1" applyAlignment="1" applyProtection="1">
      <alignment horizontal="center" vertical="center" wrapText="1"/>
    </xf>
    <xf numFmtId="0" fontId="11" fillId="4" borderId="48" xfId="0" applyFont="1" applyFill="1" applyBorder="1" applyAlignment="1" applyProtection="1">
      <alignment horizontal="center" vertical="center" wrapText="1"/>
    </xf>
    <xf numFmtId="0" fontId="4" fillId="0" borderId="1" xfId="0" applyFont="1" applyFill="1" applyBorder="1" applyAlignment="1" applyProtection="1">
      <alignment horizontal="center"/>
    </xf>
    <xf numFmtId="0" fontId="4" fillId="0" borderId="5" xfId="0" applyFont="1" applyBorder="1" applyAlignment="1" applyProtection="1">
      <alignment horizontal="center"/>
    </xf>
    <xf numFmtId="0" fontId="5" fillId="0" borderId="71"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19" fillId="0" borderId="38" xfId="0" applyFont="1" applyBorder="1" applyProtection="1"/>
    <xf numFmtId="0" fontId="0" fillId="10" borderId="31" xfId="0" applyFill="1" applyBorder="1"/>
    <xf numFmtId="0" fontId="0" fillId="10" borderId="35" xfId="0" applyFill="1" applyBorder="1"/>
    <xf numFmtId="0" fontId="11" fillId="4" borderId="52" xfId="0" applyFont="1" applyFill="1" applyBorder="1" applyAlignment="1" applyProtection="1">
      <alignment vertical="center" wrapText="1"/>
    </xf>
    <xf numFmtId="0" fontId="12" fillId="7" borderId="6" xfId="0" applyFont="1" applyFill="1" applyBorder="1" applyAlignment="1" applyProtection="1">
      <alignment horizontal="center" vertical="center" wrapText="1"/>
    </xf>
    <xf numFmtId="0" fontId="4" fillId="6" borderId="87" xfId="0" applyFont="1" applyFill="1" applyBorder="1" applyAlignment="1" applyProtection="1">
      <alignment horizontal="center" vertical="center" wrapText="1"/>
    </xf>
    <xf numFmtId="0" fontId="4" fillId="0" borderId="97" xfId="0" applyFont="1" applyFill="1" applyBorder="1" applyAlignment="1" applyProtection="1">
      <alignment horizontal="center" vertical="center" wrapText="1"/>
    </xf>
    <xf numFmtId="0" fontId="4" fillId="6" borderId="86"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wrapText="1"/>
    </xf>
    <xf numFmtId="0" fontId="4" fillId="6" borderId="95" xfId="0" applyFont="1" applyFill="1" applyBorder="1" applyAlignment="1" applyProtection="1">
      <alignment horizontal="center" vertical="center" wrapText="1"/>
    </xf>
    <xf numFmtId="0" fontId="4" fillId="6" borderId="94"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4" fillId="6" borderId="72"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4" fillId="6" borderId="101" xfId="0" applyFont="1" applyFill="1" applyBorder="1" applyAlignment="1" applyProtection="1">
      <alignment horizontal="center" vertical="center" wrapText="1"/>
    </xf>
    <xf numFmtId="0" fontId="4" fillId="6" borderId="82" xfId="0" applyFont="1" applyFill="1" applyBorder="1" applyAlignment="1" applyProtection="1">
      <alignment horizontal="center" vertical="center" wrapText="1"/>
    </xf>
    <xf numFmtId="0" fontId="4" fillId="6" borderId="102" xfId="0" applyFont="1" applyFill="1" applyBorder="1" applyAlignment="1" applyProtection="1">
      <alignment horizontal="center" vertical="center" wrapText="1"/>
    </xf>
    <xf numFmtId="0" fontId="4" fillId="6" borderId="96" xfId="0" applyFont="1" applyFill="1" applyBorder="1" applyAlignment="1" applyProtection="1">
      <alignment horizontal="center" vertical="center" wrapText="1"/>
    </xf>
    <xf numFmtId="0" fontId="4" fillId="6" borderId="103" xfId="0" applyFont="1" applyFill="1" applyBorder="1" applyAlignment="1" applyProtection="1">
      <alignment horizontal="center" vertical="center" wrapText="1"/>
    </xf>
    <xf numFmtId="0" fontId="4" fillId="5" borderId="76"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0" fillId="0" borderId="36" xfId="0" applyBorder="1"/>
    <xf numFmtId="0" fontId="4" fillId="0" borderId="84"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4" fillId="14" borderId="26" xfId="0" applyFont="1" applyFill="1" applyBorder="1" applyAlignment="1" applyProtection="1">
      <alignment horizontal="center" vertical="center" wrapText="1"/>
    </xf>
    <xf numFmtId="0" fontId="4" fillId="3" borderId="104" xfId="0" applyFont="1" applyFill="1" applyBorder="1" applyAlignment="1" applyProtection="1">
      <alignment horizontal="left" vertical="center" wrapText="1"/>
    </xf>
    <xf numFmtId="0" fontId="11" fillId="0" borderId="21" xfId="0" applyFont="1" applyBorder="1" applyAlignment="1" applyProtection="1">
      <alignment horizontal="center" vertical="center" wrapText="1"/>
    </xf>
    <xf numFmtId="0" fontId="4" fillId="3" borderId="65" xfId="0" applyFont="1" applyFill="1" applyBorder="1" applyAlignment="1" applyProtection="1">
      <alignment horizontal="center" vertical="center" wrapText="1"/>
    </xf>
    <xf numFmtId="0" fontId="4" fillId="3" borderId="83" xfId="0" applyFont="1" applyFill="1" applyBorder="1" applyAlignment="1" applyProtection="1">
      <alignment horizontal="center" vertical="center" wrapText="1"/>
    </xf>
    <xf numFmtId="0" fontId="4" fillId="0" borderId="105" xfId="0" applyFont="1" applyFill="1" applyBorder="1" applyAlignment="1" applyProtection="1">
      <alignment horizontal="left" vertical="center" wrapText="1"/>
    </xf>
    <xf numFmtId="0" fontId="11" fillId="8" borderId="67" xfId="0" applyFont="1" applyFill="1" applyBorder="1" applyAlignment="1" applyProtection="1">
      <alignment horizontal="center" vertical="center"/>
      <protection locked="0"/>
    </xf>
    <xf numFmtId="0" fontId="11" fillId="8" borderId="69" xfId="0" applyFont="1" applyFill="1" applyBorder="1" applyAlignment="1" applyProtection="1">
      <alignment horizontal="center" vertical="center"/>
      <protection locked="0"/>
    </xf>
    <xf numFmtId="0" fontId="4" fillId="3" borderId="25" xfId="0" applyFont="1" applyFill="1" applyBorder="1" applyAlignment="1" applyProtection="1">
      <alignment horizontal="left" vertical="center" wrapText="1"/>
    </xf>
    <xf numFmtId="0" fontId="4" fillId="3" borderId="19"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11" fillId="4" borderId="49" xfId="0" applyFont="1" applyFill="1" applyBorder="1" applyAlignment="1" applyProtection="1">
      <alignment vertical="center" wrapText="1"/>
    </xf>
    <xf numFmtId="0" fontId="11" fillId="4" borderId="73" xfId="0" applyFont="1" applyFill="1" applyBorder="1" applyAlignment="1" applyProtection="1">
      <alignment vertical="center" wrapText="1"/>
    </xf>
    <xf numFmtId="0" fontId="4" fillId="3" borderId="12" xfId="0" applyFont="1" applyFill="1" applyBorder="1" applyAlignment="1" applyProtection="1">
      <alignment wrapText="1"/>
    </xf>
    <xf numFmtId="0" fontId="4" fillId="6" borderId="106" xfId="0" applyFont="1" applyFill="1" applyBorder="1" applyAlignment="1" applyProtection="1">
      <alignment horizontal="center" vertical="center" wrapText="1"/>
    </xf>
    <xf numFmtId="0" fontId="11" fillId="8" borderId="46" xfId="0" applyFont="1" applyFill="1" applyBorder="1" applyAlignment="1" applyProtection="1">
      <alignment horizontal="center" vertical="center"/>
      <protection locked="0"/>
    </xf>
    <xf numFmtId="0" fontId="11" fillId="8" borderId="56" xfId="0" applyFont="1" applyFill="1" applyBorder="1" applyAlignment="1" applyProtection="1">
      <alignment horizontal="center" vertical="center"/>
      <protection locked="0"/>
    </xf>
    <xf numFmtId="0" fontId="11" fillId="8" borderId="55" xfId="0" applyFont="1" applyFill="1" applyBorder="1" applyAlignment="1" applyProtection="1">
      <alignment horizontal="center" vertical="center"/>
      <protection locked="0"/>
    </xf>
    <xf numFmtId="0" fontId="4" fillId="6" borderId="107" xfId="0" applyFont="1" applyFill="1" applyBorder="1" applyAlignment="1" applyProtection="1">
      <alignment horizontal="center" vertical="center" wrapText="1"/>
    </xf>
    <xf numFmtId="0" fontId="4" fillId="6" borderId="108" xfId="0" applyFont="1" applyFill="1" applyBorder="1" applyAlignment="1" applyProtection="1">
      <alignment horizontal="center" vertical="center" wrapText="1"/>
    </xf>
    <xf numFmtId="0" fontId="4" fillId="6" borderId="61" xfId="3" applyFont="1" applyFill="1" applyBorder="1" applyAlignment="1" applyProtection="1">
      <alignment horizontal="center" vertical="center"/>
    </xf>
    <xf numFmtId="0" fontId="4" fillId="6" borderId="106" xfId="3" applyFont="1" applyFill="1" applyBorder="1" applyAlignment="1" applyProtection="1">
      <alignment horizontal="center" vertical="center"/>
    </xf>
    <xf numFmtId="0" fontId="4" fillId="6" borderId="64" xfId="3" applyFont="1" applyFill="1" applyBorder="1" applyAlignment="1" applyProtection="1">
      <alignment horizontal="center" vertical="center"/>
    </xf>
    <xf numFmtId="0" fontId="11" fillId="8" borderId="20" xfId="0" applyFont="1" applyFill="1" applyBorder="1" applyAlignment="1" applyProtection="1">
      <alignment horizontal="center" vertical="center"/>
      <protection locked="0"/>
    </xf>
    <xf numFmtId="0" fontId="11" fillId="8" borderId="52" xfId="0" applyFont="1" applyFill="1" applyBorder="1" applyAlignment="1" applyProtection="1">
      <alignment horizontal="center" vertical="center"/>
      <protection locked="0"/>
    </xf>
    <xf numFmtId="0" fontId="11" fillId="8" borderId="109" xfId="0" applyFont="1" applyFill="1" applyBorder="1" applyAlignment="1" applyProtection="1">
      <alignment horizontal="center" vertical="center"/>
      <protection locked="0"/>
    </xf>
    <xf numFmtId="0" fontId="11" fillId="8" borderId="79" xfId="0" applyFont="1" applyFill="1" applyBorder="1" applyAlignment="1" applyProtection="1">
      <alignment horizontal="center" vertical="center"/>
      <protection locked="0"/>
    </xf>
    <xf numFmtId="0" fontId="11" fillId="8" borderId="110" xfId="0" applyFont="1" applyFill="1" applyBorder="1" applyAlignment="1" applyProtection="1">
      <alignment horizontal="center" vertical="center"/>
      <protection locked="0"/>
    </xf>
    <xf numFmtId="0" fontId="11" fillId="10" borderId="6" xfId="0" applyFont="1" applyFill="1" applyBorder="1" applyAlignment="1" applyProtection="1">
      <alignment horizontal="center" vertical="center" wrapText="1"/>
      <protection locked="0"/>
    </xf>
    <xf numFmtId="0" fontId="11" fillId="10" borderId="31" xfId="0" applyFont="1" applyFill="1" applyBorder="1" applyAlignment="1" applyProtection="1">
      <alignment horizontal="center" vertical="center" wrapText="1"/>
      <protection locked="0"/>
    </xf>
    <xf numFmtId="0" fontId="11" fillId="0" borderId="8" xfId="0" applyFont="1" applyBorder="1" applyAlignment="1" applyProtection="1">
      <alignment horizontal="center"/>
    </xf>
    <xf numFmtId="0" fontId="29" fillId="11" borderId="49" xfId="0" applyFont="1" applyFill="1" applyBorder="1" applyAlignment="1" applyProtection="1">
      <alignment horizontal="center"/>
    </xf>
    <xf numFmtId="0" fontId="11" fillId="0" borderId="43" xfId="0" applyFont="1" applyBorder="1" applyAlignment="1" applyProtection="1">
      <alignment horizontal="center"/>
    </xf>
    <xf numFmtId="0" fontId="11" fillId="3" borderId="47" xfId="0" applyFont="1" applyFill="1" applyBorder="1" applyAlignment="1" applyProtection="1">
      <alignment horizontal="center"/>
    </xf>
    <xf numFmtId="0" fontId="4" fillId="3" borderId="12"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11" fillId="8" borderId="5" xfId="0" applyFont="1" applyFill="1" applyBorder="1" applyAlignment="1" applyProtection="1">
      <alignment vertical="center" wrapText="1"/>
    </xf>
    <xf numFmtId="0" fontId="11" fillId="8" borderId="1" xfId="0" applyFont="1" applyFill="1" applyBorder="1" applyAlignment="1" applyProtection="1">
      <alignment vertical="center" wrapText="1"/>
    </xf>
    <xf numFmtId="0" fontId="11" fillId="8" borderId="6" xfId="0" applyFont="1" applyFill="1" applyBorder="1" applyAlignment="1" applyProtection="1">
      <alignment vertical="center" wrapText="1"/>
    </xf>
    <xf numFmtId="0" fontId="11" fillId="4" borderId="5" xfId="0" applyFont="1" applyFill="1" applyBorder="1" applyAlignment="1" applyProtection="1">
      <alignment vertical="center" wrapText="1"/>
    </xf>
    <xf numFmtId="0" fontId="11" fillId="4" borderId="6" xfId="0" applyFont="1" applyFill="1" applyBorder="1" applyAlignment="1" applyProtection="1">
      <alignment vertical="center" wrapText="1"/>
    </xf>
    <xf numFmtId="0" fontId="11" fillId="10" borderId="71" xfId="0" applyFont="1" applyFill="1" applyBorder="1" applyAlignment="1" applyProtection="1">
      <alignment vertical="center" wrapText="1"/>
    </xf>
    <xf numFmtId="0" fontId="4" fillId="0" borderId="40" xfId="0" applyFont="1" applyFill="1" applyBorder="1" applyAlignment="1" applyProtection="1">
      <alignment horizontal="center" vertical="center"/>
    </xf>
    <xf numFmtId="0" fontId="4" fillId="10" borderId="39" xfId="0" applyFont="1" applyFill="1" applyBorder="1" applyAlignment="1" applyProtection="1">
      <alignment horizontal="center" vertical="center" wrapText="1"/>
    </xf>
    <xf numFmtId="0" fontId="11" fillId="10" borderId="1" xfId="0" applyFont="1" applyFill="1" applyBorder="1" applyAlignment="1" applyProtection="1">
      <alignment vertical="center" wrapText="1"/>
    </xf>
    <xf numFmtId="0" fontId="11" fillId="10" borderId="111" xfId="0" applyFont="1" applyFill="1" applyBorder="1" applyAlignment="1" applyProtection="1">
      <alignment horizontal="center" vertical="center" wrapText="1"/>
      <protection locked="0"/>
    </xf>
    <xf numFmtId="0" fontId="30" fillId="9" borderId="52" xfId="0" applyFont="1" applyFill="1" applyBorder="1" applyAlignment="1" applyProtection="1">
      <alignment horizontal="left" vertical="center"/>
    </xf>
    <xf numFmtId="0" fontId="30" fillId="9" borderId="52" xfId="0" applyFont="1" applyFill="1" applyBorder="1" applyAlignment="1" applyProtection="1">
      <alignment horizontal="center" vertical="center"/>
    </xf>
    <xf numFmtId="0" fontId="30" fillId="9" borderId="5" xfId="0" applyFont="1" applyFill="1" applyBorder="1" applyAlignment="1" applyProtection="1">
      <alignment horizontal="center" vertical="center"/>
    </xf>
    <xf numFmtId="0" fontId="11" fillId="0" borderId="42" xfId="0" applyFont="1" applyFill="1" applyBorder="1" applyAlignment="1" applyProtection="1">
      <alignment horizontal="center" vertical="center"/>
    </xf>
    <xf numFmtId="0" fontId="4" fillId="3" borderId="112" xfId="0" applyFont="1" applyFill="1" applyBorder="1" applyAlignment="1" applyProtection="1">
      <alignment horizontal="left" vertical="center" wrapText="1"/>
    </xf>
    <xf numFmtId="0" fontId="4" fillId="0" borderId="43"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3" borderId="82" xfId="0" applyFont="1" applyFill="1" applyBorder="1" applyAlignment="1" applyProtection="1">
      <alignment horizontal="left" vertical="center" wrapText="1"/>
    </xf>
    <xf numFmtId="0" fontId="4" fillId="0" borderId="47"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wrapText="1"/>
    </xf>
    <xf numFmtId="0" fontId="4" fillId="3" borderId="73" xfId="0" applyFont="1" applyFill="1" applyBorder="1" applyAlignment="1" applyProtection="1">
      <alignment horizontal="left" vertical="center" wrapText="1"/>
    </xf>
    <xf numFmtId="0" fontId="29" fillId="9" borderId="4" xfId="0" applyFont="1" applyFill="1" applyBorder="1" applyAlignment="1" applyProtection="1">
      <alignment horizontal="left" vertical="center" wrapText="1"/>
    </xf>
    <xf numFmtId="0" fontId="29" fillId="9" borderId="5" xfId="0" applyFont="1" applyFill="1" applyBorder="1" applyAlignment="1" applyProtection="1">
      <alignment horizontal="left" vertical="center" wrapText="1"/>
    </xf>
    <xf numFmtId="0" fontId="11" fillId="0" borderId="7"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4" fillId="0" borderId="36" xfId="0" applyFont="1" applyBorder="1" applyAlignment="1" applyProtection="1">
      <alignment horizontal="left" wrapText="1"/>
    </xf>
    <xf numFmtId="0" fontId="11" fillId="0" borderId="47" xfId="0"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11" fillId="10" borderId="5"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9" fillId="9" borderId="6" xfId="0" applyFont="1" applyFill="1" applyBorder="1" applyAlignment="1" applyProtection="1">
      <alignment horizontal="left" vertical="center" wrapText="1"/>
    </xf>
    <xf numFmtId="0" fontId="11" fillId="0" borderId="0" xfId="0" applyFont="1" applyBorder="1" applyAlignment="1" applyProtection="1">
      <alignment horizontal="left" wrapText="1"/>
    </xf>
    <xf numFmtId="0" fontId="11" fillId="0" borderId="11" xfId="0" applyFont="1" applyFill="1" applyBorder="1" applyAlignment="1" applyProtection="1">
      <alignment horizontal="center" vertical="center"/>
    </xf>
    <xf numFmtId="0" fontId="11" fillId="10" borderId="31" xfId="0" applyFont="1" applyFill="1" applyBorder="1" applyAlignment="1" applyProtection="1">
      <alignment horizontal="left" vertical="center" wrapText="1"/>
    </xf>
    <xf numFmtId="0" fontId="32" fillId="9" borderId="5" xfId="0" applyFont="1" applyFill="1" applyBorder="1" applyAlignment="1" applyProtection="1">
      <alignment horizontal="left" vertical="center" wrapText="1"/>
    </xf>
    <xf numFmtId="0" fontId="11" fillId="0" borderId="44" xfId="0" applyFont="1" applyFill="1" applyBorder="1" applyAlignment="1" applyProtection="1">
      <alignment horizontal="center" vertical="center"/>
    </xf>
    <xf numFmtId="0" fontId="11" fillId="4" borderId="38" xfId="0" applyFont="1" applyFill="1" applyBorder="1" applyProtection="1"/>
    <xf numFmtId="0" fontId="11" fillId="4" borderId="52" xfId="0" applyFont="1" applyFill="1" applyBorder="1" applyProtection="1"/>
    <xf numFmtId="0" fontId="11" fillId="8" borderId="4" xfId="0" applyFont="1" applyFill="1" applyBorder="1" applyAlignment="1" applyProtection="1">
      <alignment horizontal="left" vertical="center" wrapText="1"/>
    </xf>
    <xf numFmtId="0" fontId="11" fillId="8" borderId="5" xfId="0" applyFont="1" applyFill="1" applyBorder="1" applyAlignment="1" applyProtection="1">
      <alignment horizontal="left" vertical="center" wrapText="1"/>
    </xf>
    <xf numFmtId="0" fontId="11" fillId="3" borderId="11"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4" borderId="4" xfId="0" applyFont="1" applyFill="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1" fillId="10" borderId="4" xfId="0" applyFont="1" applyFill="1" applyBorder="1" applyAlignment="1" applyProtection="1">
      <alignment horizontal="left" vertical="center" wrapText="1"/>
    </xf>
    <xf numFmtId="0" fontId="11" fillId="10" borderId="5" xfId="0" applyFont="1" applyFill="1" applyBorder="1" applyAlignment="1" applyProtection="1">
      <alignment horizontal="left"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27" fillId="0" borderId="0" xfId="0" applyFont="1" applyFill="1" applyBorder="1" applyAlignment="1" applyProtection="1">
      <alignment horizontal="left"/>
    </xf>
    <xf numFmtId="0" fontId="11" fillId="10" borderId="2" xfId="0" applyFont="1" applyFill="1" applyBorder="1" applyAlignment="1" applyProtection="1">
      <alignment horizontal="left" vertical="center" wrapText="1"/>
    </xf>
    <xf numFmtId="0" fontId="11" fillId="10" borderId="3" xfId="0" applyFont="1" applyFill="1" applyBorder="1" applyAlignment="1" applyProtection="1">
      <alignment horizontal="left" vertical="center" wrapText="1"/>
    </xf>
    <xf numFmtId="0" fontId="11" fillId="10" borderId="100" xfId="0" applyFont="1" applyFill="1" applyBorder="1" applyAlignment="1" applyProtection="1">
      <alignment horizontal="left" vertical="center" wrapText="1"/>
    </xf>
    <xf numFmtId="0" fontId="11" fillId="3" borderId="14" xfId="0" applyFont="1" applyFill="1" applyBorder="1" applyAlignment="1" applyProtection="1">
      <alignment horizontal="center" vertical="center" wrapText="1"/>
    </xf>
    <xf numFmtId="0" fontId="11" fillId="3" borderId="27" xfId="0" applyFont="1" applyFill="1" applyBorder="1" applyAlignment="1" applyProtection="1">
      <alignment horizontal="center" vertical="center" wrapText="1"/>
    </xf>
    <xf numFmtId="0" fontId="29" fillId="9" borderId="4" xfId="0" applyFont="1" applyFill="1" applyBorder="1" applyAlignment="1" applyProtection="1">
      <alignment horizontal="left" vertical="center" wrapText="1"/>
    </xf>
    <xf numFmtId="0" fontId="29" fillId="9" borderId="5" xfId="0" applyFont="1" applyFill="1" applyBorder="1" applyAlignment="1" applyProtection="1">
      <alignment horizontal="left" vertical="center" wrapText="1"/>
    </xf>
    <xf numFmtId="0" fontId="11" fillId="10" borderId="71" xfId="0" applyFont="1" applyFill="1" applyBorder="1" applyAlignment="1" applyProtection="1">
      <alignment horizontal="left" vertical="center" wrapText="1"/>
    </xf>
    <xf numFmtId="0" fontId="11" fillId="3" borderId="11" xfId="0" applyFont="1" applyFill="1" applyBorder="1" applyAlignment="1" applyProtection="1">
      <alignment horizontal="center" vertical="center" textRotation="90" wrapText="1"/>
    </xf>
    <xf numFmtId="0" fontId="11" fillId="3" borderId="17" xfId="0" applyFont="1" applyFill="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11" fillId="0" borderId="30" xfId="0" applyFont="1" applyBorder="1" applyAlignment="1" applyProtection="1">
      <alignment horizontal="center" vertical="center" wrapText="1"/>
    </xf>
    <xf numFmtId="0" fontId="11" fillId="10" borderId="70" xfId="0" applyFont="1" applyFill="1" applyBorder="1" applyAlignment="1" applyProtection="1">
      <alignment horizontal="left" vertical="center" wrapText="1"/>
    </xf>
    <xf numFmtId="0" fontId="11" fillId="10" borderId="5" xfId="0" applyFont="1" applyFill="1" applyBorder="1" applyAlignment="1" applyProtection="1">
      <alignment horizontal="center" vertical="center" wrapText="1"/>
    </xf>
    <xf numFmtId="0" fontId="11" fillId="10" borderId="6" xfId="0" applyFont="1" applyFill="1" applyBorder="1" applyAlignment="1" applyProtection="1">
      <alignment horizontal="center" vertical="center" wrapText="1"/>
    </xf>
    <xf numFmtId="0" fontId="4" fillId="0" borderId="36" xfId="0" applyFont="1" applyBorder="1" applyAlignment="1" applyProtection="1">
      <alignment horizontal="left" wrapText="1"/>
    </xf>
    <xf numFmtId="0" fontId="11" fillId="0" borderId="47" xfId="0" applyFont="1" applyFill="1" applyBorder="1" applyAlignment="1" applyProtection="1">
      <alignment horizontal="center" vertical="center"/>
    </xf>
    <xf numFmtId="0" fontId="11" fillId="0" borderId="57" xfId="0" applyFont="1" applyFill="1" applyBorder="1" applyAlignment="1" applyProtection="1">
      <alignment horizontal="center" vertical="center"/>
    </xf>
    <xf numFmtId="0" fontId="11" fillId="0" borderId="43" xfId="0" applyFont="1" applyFill="1" applyBorder="1" applyAlignment="1" applyProtection="1">
      <alignment horizontal="center" vertical="center"/>
    </xf>
    <xf numFmtId="49" fontId="18" fillId="3" borderId="1" xfId="0" applyNumberFormat="1" applyFont="1" applyFill="1" applyBorder="1" applyAlignment="1" applyProtection="1">
      <alignment horizontal="center" vertical="center"/>
    </xf>
    <xf numFmtId="44" fontId="34" fillId="9" borderId="0" xfId="2" applyFont="1" applyFill="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33" fillId="3" borderId="0" xfId="0" applyFont="1" applyFill="1" applyBorder="1" applyAlignment="1" applyProtection="1">
      <alignment horizontal="left"/>
    </xf>
    <xf numFmtId="0" fontId="29" fillId="9" borderId="6" xfId="0" applyFont="1" applyFill="1" applyBorder="1" applyAlignment="1" applyProtection="1">
      <alignment horizontal="left" vertical="center" wrapText="1"/>
    </xf>
    <xf numFmtId="0" fontId="11" fillId="10" borderId="31" xfId="0" applyFont="1" applyFill="1" applyBorder="1" applyAlignment="1" applyProtection="1">
      <alignment horizontal="left" vertical="center" wrapText="1"/>
    </xf>
    <xf numFmtId="0" fontId="11" fillId="0" borderId="63" xfId="0" applyFont="1" applyBorder="1" applyAlignment="1" applyProtection="1">
      <alignment horizontal="left" wrapText="1"/>
    </xf>
    <xf numFmtId="0" fontId="11" fillId="0" borderId="0" xfId="0" applyFont="1" applyBorder="1" applyAlignment="1" applyProtection="1">
      <alignment horizontal="left" wrapText="1"/>
    </xf>
    <xf numFmtId="0" fontId="11" fillId="10" borderId="1" xfId="0" applyFont="1" applyFill="1" applyBorder="1" applyAlignment="1" applyProtection="1">
      <alignment horizontal="left" vertical="center" wrapText="1"/>
    </xf>
    <xf numFmtId="0" fontId="27" fillId="0" borderId="1" xfId="0" applyFont="1" applyFill="1" applyBorder="1" applyAlignment="1" applyProtection="1">
      <alignment horizontal="left"/>
    </xf>
    <xf numFmtId="0" fontId="29" fillId="9" borderId="34" xfId="0" applyFont="1" applyFill="1" applyBorder="1" applyAlignment="1" applyProtection="1">
      <alignment horizontal="left" vertical="top"/>
    </xf>
    <xf numFmtId="0" fontId="29" fillId="9" borderId="31" xfId="0" applyFont="1" applyFill="1" applyBorder="1" applyAlignment="1" applyProtection="1">
      <alignment horizontal="left" vertical="top"/>
    </xf>
    <xf numFmtId="0" fontId="29" fillId="9" borderId="35" xfId="0" applyFont="1" applyFill="1" applyBorder="1" applyAlignment="1" applyProtection="1">
      <alignment horizontal="left" vertical="top"/>
    </xf>
    <xf numFmtId="0" fontId="11" fillId="0" borderId="14"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33" fillId="2" borderId="0" xfId="0" applyFont="1" applyFill="1" applyBorder="1" applyAlignment="1" applyProtection="1">
      <alignment horizontal="left"/>
    </xf>
    <xf numFmtId="44" fontId="34" fillId="9" borderId="0" xfId="2" applyFont="1" applyFill="1" applyBorder="1" applyAlignment="1" applyProtection="1">
      <alignment horizontal="center"/>
    </xf>
    <xf numFmtId="0" fontId="16" fillId="0" borderId="14" xfId="0" applyFont="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1" fillId="8" borderId="1" xfId="0" applyFont="1" applyFill="1" applyBorder="1" applyAlignment="1" applyProtection="1">
      <alignment horizontal="left" vertical="center" wrapText="1"/>
    </xf>
    <xf numFmtId="0" fontId="11" fillId="8" borderId="70"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10" borderId="34" xfId="0" applyFont="1" applyFill="1" applyBorder="1" applyAlignment="1" applyProtection="1">
      <alignment horizontal="left" vertical="center" wrapText="1"/>
    </xf>
    <xf numFmtId="0" fontId="11" fillId="10" borderId="93" xfId="0" applyFont="1" applyFill="1" applyBorder="1" applyAlignment="1" applyProtection="1">
      <alignment horizontal="left" vertical="center" wrapText="1"/>
    </xf>
    <xf numFmtId="0" fontId="35" fillId="0" borderId="63" xfId="0" applyFont="1" applyBorder="1" applyAlignment="1" applyProtection="1">
      <alignment horizontal="left" wrapText="1"/>
    </xf>
    <xf numFmtId="0" fontId="35" fillId="0" borderId="0" xfId="0" applyFont="1" applyBorder="1" applyAlignment="1" applyProtection="1">
      <alignment horizontal="left" wrapText="1"/>
    </xf>
    <xf numFmtId="0" fontId="6" fillId="10" borderId="4" xfId="0" applyFont="1" applyFill="1" applyBorder="1" applyAlignment="1" applyProtection="1">
      <alignment horizontal="left" vertical="center" wrapText="1"/>
    </xf>
    <xf numFmtId="0" fontId="6" fillId="10" borderId="5" xfId="0" applyFont="1" applyFill="1" applyBorder="1" applyAlignment="1" applyProtection="1">
      <alignment horizontal="left" vertical="center" wrapText="1"/>
    </xf>
    <xf numFmtId="0" fontId="6" fillId="10" borderId="70" xfId="0" applyFont="1" applyFill="1" applyBorder="1" applyAlignment="1" applyProtection="1">
      <alignment horizontal="left" vertical="center" wrapText="1"/>
    </xf>
    <xf numFmtId="0" fontId="32" fillId="9" borderId="34" xfId="0" applyFont="1" applyFill="1" applyBorder="1" applyAlignment="1" applyProtection="1">
      <alignment horizontal="left" vertical="top"/>
    </xf>
    <xf numFmtId="0" fontId="32" fillId="9" borderId="31" xfId="0" applyFont="1" applyFill="1" applyBorder="1" applyAlignment="1" applyProtection="1">
      <alignment horizontal="left" vertical="top"/>
    </xf>
    <xf numFmtId="0" fontId="32" fillId="9" borderId="35" xfId="0" applyFont="1" applyFill="1" applyBorder="1" applyAlignment="1" applyProtection="1">
      <alignment horizontal="left" vertical="top"/>
    </xf>
    <xf numFmtId="0" fontId="32" fillId="9" borderId="4" xfId="0" applyFont="1" applyFill="1" applyBorder="1" applyAlignment="1" applyProtection="1">
      <alignment horizontal="left" vertical="center" wrapText="1"/>
    </xf>
    <xf numFmtId="0" fontId="32" fillId="9" borderId="5" xfId="0" applyFont="1" applyFill="1" applyBorder="1" applyAlignment="1" applyProtection="1">
      <alignment horizontal="left" vertical="center" wrapText="1"/>
    </xf>
    <xf numFmtId="0" fontId="32" fillId="9" borderId="6" xfId="0" applyFont="1" applyFill="1" applyBorder="1" applyAlignment="1" applyProtection="1">
      <alignment horizontal="left" vertical="center" wrapText="1"/>
    </xf>
    <xf numFmtId="44" fontId="34" fillId="9" borderId="4" xfId="2" applyFont="1" applyFill="1" applyBorder="1" applyAlignment="1" applyProtection="1">
      <alignment horizontal="center"/>
    </xf>
    <xf numFmtId="44" fontId="34" fillId="9" borderId="5" xfId="2" applyFont="1" applyFill="1" applyBorder="1" applyAlignment="1" applyProtection="1">
      <alignment horizontal="center"/>
    </xf>
    <xf numFmtId="44" fontId="34" fillId="9" borderId="6" xfId="2" applyFont="1" applyFill="1" applyBorder="1" applyAlignment="1" applyProtection="1">
      <alignment horizontal="center"/>
    </xf>
    <xf numFmtId="49" fontId="18" fillId="3" borderId="5" xfId="0" applyNumberFormat="1" applyFont="1" applyFill="1" applyBorder="1" applyAlignment="1" applyProtection="1">
      <alignment horizontal="center" vertical="center"/>
    </xf>
    <xf numFmtId="0" fontId="11" fillId="10" borderId="91" xfId="0" applyFont="1" applyFill="1" applyBorder="1" applyAlignment="1" applyProtection="1">
      <alignment horizontal="left" vertical="center" wrapText="1"/>
    </xf>
    <xf numFmtId="0" fontId="11" fillId="10" borderId="98" xfId="0" applyFont="1" applyFill="1" applyBorder="1" applyAlignment="1" applyProtection="1">
      <alignment horizontal="left" vertical="center" wrapText="1"/>
    </xf>
    <xf numFmtId="0" fontId="29" fillId="9" borderId="35" xfId="0" applyFont="1" applyFill="1" applyBorder="1" applyAlignment="1" applyProtection="1">
      <alignment horizontal="left" vertical="center" wrapText="1"/>
    </xf>
    <xf numFmtId="0" fontId="2" fillId="0" borderId="8" xfId="0" applyFont="1" applyBorder="1" applyAlignment="1" applyProtection="1">
      <alignment horizontal="center"/>
    </xf>
    <xf numFmtId="0" fontId="2" fillId="0" borderId="10" xfId="0" applyFont="1" applyBorder="1" applyAlignment="1" applyProtection="1">
      <alignment horizontal="center"/>
    </xf>
    <xf numFmtId="0" fontId="2" fillId="0" borderId="12" xfId="0" applyFont="1" applyBorder="1" applyAlignment="1" applyProtection="1">
      <alignment horizontal="center"/>
    </xf>
    <xf numFmtId="0" fontId="2" fillId="0" borderId="40" xfId="0" applyFont="1" applyBorder="1" applyAlignment="1" applyProtection="1">
      <alignment horizontal="center"/>
    </xf>
    <xf numFmtId="0" fontId="2" fillId="3" borderId="18" xfId="0" applyFont="1" applyFill="1" applyBorder="1" applyAlignment="1" applyProtection="1">
      <alignment horizontal="center"/>
    </xf>
    <xf numFmtId="0" fontId="2" fillId="3" borderId="20" xfId="0" applyFont="1" applyFill="1" applyBorder="1" applyAlignment="1" applyProtection="1">
      <alignment horizontal="center"/>
    </xf>
    <xf numFmtId="0" fontId="11" fillId="4" borderId="68" xfId="0" applyFont="1" applyFill="1" applyBorder="1" applyAlignment="1" applyProtection="1">
      <alignment horizontal="center"/>
    </xf>
    <xf numFmtId="0" fontId="15" fillId="4" borderId="68" xfId="0" applyFont="1" applyFill="1" applyBorder="1" applyAlignment="1" applyProtection="1">
      <alignment horizontal="center"/>
    </xf>
    <xf numFmtId="0" fontId="15" fillId="4" borderId="69" xfId="0" applyFont="1" applyFill="1" applyBorder="1" applyAlignment="1" applyProtection="1">
      <alignment horizontal="center"/>
    </xf>
    <xf numFmtId="0" fontId="11" fillId="4" borderId="2" xfId="0" applyFont="1" applyFill="1" applyBorder="1" applyAlignment="1" applyProtection="1">
      <alignment horizontal="left"/>
    </xf>
    <xf numFmtId="0" fontId="12" fillId="4" borderId="3" xfId="0" applyFont="1" applyFill="1" applyBorder="1" applyAlignment="1" applyProtection="1">
      <alignment horizontal="center" vertical="center"/>
    </xf>
    <xf numFmtId="0" fontId="11" fillId="4" borderId="3" xfId="0" applyFont="1" applyFill="1" applyBorder="1" applyAlignment="1" applyProtection="1">
      <alignment horizontal="center"/>
    </xf>
    <xf numFmtId="0" fontId="11" fillId="4" borderId="67" xfId="0" applyFont="1" applyFill="1" applyBorder="1" applyAlignment="1" applyProtection="1">
      <alignment horizontal="center"/>
    </xf>
    <xf numFmtId="0" fontId="4" fillId="0" borderId="25" xfId="0" applyFont="1" applyBorder="1" applyAlignment="1" applyProtection="1">
      <alignment horizontal="left" wrapText="1"/>
    </xf>
    <xf numFmtId="0" fontId="4" fillId="0" borderId="0" xfId="0" applyFont="1" applyBorder="1" applyAlignment="1" applyProtection="1">
      <alignment horizontal="left" wrapText="1"/>
    </xf>
    <xf numFmtId="0" fontId="4" fillId="0" borderId="0" xfId="0" applyFont="1" applyFill="1" applyAlignment="1" applyProtection="1">
      <alignment horizontal="right"/>
    </xf>
    <xf numFmtId="0" fontId="4" fillId="0" borderId="0" xfId="0" applyFont="1" applyBorder="1" applyAlignment="1" applyProtection="1"/>
    <xf numFmtId="0" fontId="4" fillId="3" borderId="0" xfId="0" applyFont="1" applyFill="1" applyBorder="1" applyAlignment="1" applyProtection="1"/>
    <xf numFmtId="0" fontId="1" fillId="0" borderId="0" xfId="0" applyFont="1" applyProtection="1">
      <protection locked="0"/>
    </xf>
    <xf numFmtId="0" fontId="4" fillId="0" borderId="0" xfId="0" applyFont="1" applyBorder="1" applyAlignment="1" applyProtection="1">
      <alignment horizontal="left" wrapText="1"/>
    </xf>
    <xf numFmtId="0" fontId="13" fillId="0" borderId="49" xfId="0" applyFont="1" applyBorder="1" applyAlignment="1" applyProtection="1">
      <alignment horizontal="center" vertical="center"/>
    </xf>
    <xf numFmtId="0" fontId="4" fillId="0" borderId="34" xfId="0" applyFont="1" applyBorder="1" applyAlignment="1" applyProtection="1">
      <alignment horizontal="left" vertical="top" wrapText="1"/>
    </xf>
    <xf numFmtId="0" fontId="4" fillId="0" borderId="31" xfId="0" applyFont="1" applyBorder="1" applyAlignment="1" applyProtection="1">
      <alignment horizontal="left" vertical="top" wrapText="1"/>
    </xf>
    <xf numFmtId="0" fontId="4" fillId="0" borderId="35" xfId="0" applyFont="1" applyBorder="1" applyAlignment="1" applyProtection="1">
      <alignment horizontal="left" vertical="top" wrapText="1"/>
    </xf>
    <xf numFmtId="0" fontId="4" fillId="0" borderId="0" xfId="0" applyFont="1" applyBorder="1" applyAlignment="1" applyProtection="1">
      <alignment horizontal="left" vertical="top" wrapText="1"/>
      <protection locked="0"/>
    </xf>
    <xf numFmtId="0" fontId="1" fillId="0" borderId="0" xfId="0" applyFont="1" applyBorder="1" applyProtection="1">
      <protection locked="0"/>
    </xf>
    <xf numFmtId="0" fontId="13" fillId="0" borderId="45" xfId="0" applyFont="1" applyBorder="1" applyAlignment="1" applyProtection="1">
      <alignment horizontal="center" vertical="center"/>
    </xf>
    <xf numFmtId="0" fontId="4" fillId="0" borderId="36"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37" xfId="0" applyFont="1" applyBorder="1" applyAlignment="1" applyProtection="1">
      <alignment horizontal="left" vertical="top" wrapText="1"/>
    </xf>
    <xf numFmtId="0" fontId="4" fillId="0" borderId="37" xfId="0" applyFont="1" applyBorder="1" applyAlignment="1" applyProtection="1">
      <alignment horizontal="left" wrapText="1"/>
    </xf>
    <xf numFmtId="0" fontId="4" fillId="0" borderId="0" xfId="0" applyFont="1" applyBorder="1" applyAlignment="1" applyProtection="1">
      <alignment horizontal="left" wrapText="1"/>
      <protection locked="0"/>
    </xf>
    <xf numFmtId="0" fontId="4" fillId="0" borderId="36" xfId="0" applyFont="1" applyBorder="1" applyAlignment="1" applyProtection="1">
      <alignment horizontal="left"/>
    </xf>
    <xf numFmtId="0" fontId="4" fillId="0" borderId="0" xfId="0" applyFont="1" applyBorder="1" applyAlignment="1" applyProtection="1">
      <alignment horizontal="left"/>
    </xf>
    <xf numFmtId="0" fontId="4" fillId="0" borderId="37" xfId="0" applyFont="1" applyBorder="1" applyAlignment="1" applyProtection="1">
      <alignment horizontal="left"/>
    </xf>
    <xf numFmtId="0" fontId="4" fillId="0" borderId="0" xfId="0" applyFont="1" applyBorder="1" applyProtection="1">
      <protection locked="0"/>
    </xf>
    <xf numFmtId="0" fontId="4" fillId="0" borderId="36" xfId="0" applyFont="1" applyBorder="1" applyAlignment="1" applyProtection="1">
      <alignment horizontal="center"/>
    </xf>
    <xf numFmtId="0" fontId="4" fillId="0" borderId="40" xfId="0" applyFont="1" applyBorder="1" applyAlignment="1" applyProtection="1">
      <alignment horizontal="center"/>
    </xf>
    <xf numFmtId="0" fontId="4" fillId="0" borderId="36" xfId="0" applyFont="1" applyBorder="1" applyAlignment="1" applyProtection="1">
      <alignment horizontal="left"/>
    </xf>
    <xf numFmtId="0" fontId="13" fillId="0" borderId="48" xfId="0" applyFont="1" applyBorder="1" applyAlignment="1" applyProtection="1">
      <alignment horizontal="center" vertical="center"/>
    </xf>
    <xf numFmtId="0" fontId="11" fillId="0" borderId="38" xfId="0" applyFont="1" applyBorder="1" applyAlignment="1" applyProtection="1">
      <alignment horizontal="left"/>
    </xf>
    <xf numFmtId="0" fontId="11" fillId="0" borderId="1" xfId="0" applyFont="1" applyBorder="1" applyAlignment="1" applyProtection="1">
      <alignment horizontal="left"/>
    </xf>
    <xf numFmtId="0" fontId="11" fillId="0" borderId="39" xfId="0" applyFont="1" applyBorder="1" applyAlignment="1" applyProtection="1">
      <alignment horizontal="left"/>
    </xf>
    <xf numFmtId="0" fontId="11" fillId="0" borderId="0" xfId="0" applyFont="1" applyBorder="1" applyProtection="1">
      <protection locked="0"/>
    </xf>
    <xf numFmtId="0" fontId="4" fillId="0" borderId="0" xfId="0" applyFont="1" applyAlignment="1" applyProtection="1">
      <alignment horizontal="center"/>
      <protection locked="0"/>
    </xf>
    <xf numFmtId="0" fontId="4" fillId="3" borderId="0" xfId="0" applyFont="1" applyFill="1" applyProtection="1">
      <protection locked="0"/>
    </xf>
    <xf numFmtId="0" fontId="4" fillId="0" borderId="0" xfId="0" applyFont="1" applyFill="1" applyProtection="1">
      <protection locked="0"/>
    </xf>
    <xf numFmtId="0" fontId="13" fillId="0" borderId="49"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4" fillId="0" borderId="36" xfId="0" applyFont="1" applyBorder="1" applyAlignment="1" applyProtection="1">
      <alignment horizontal="center" wrapText="1"/>
    </xf>
    <xf numFmtId="0" fontId="4" fillId="0" borderId="0" xfId="0" applyFont="1" applyBorder="1" applyAlignment="1" applyProtection="1">
      <alignment horizontal="center" wrapText="1"/>
    </xf>
    <xf numFmtId="0" fontId="4" fillId="0" borderId="12" xfId="0" applyFont="1" applyBorder="1" applyAlignment="1" applyProtection="1">
      <alignment horizontal="center" wrapText="1"/>
    </xf>
    <xf numFmtId="0" fontId="4" fillId="0" borderId="40" xfId="0" applyFont="1" applyBorder="1" applyAlignment="1" applyProtection="1">
      <alignment horizontal="center" wrapText="1"/>
    </xf>
    <xf numFmtId="0" fontId="13" fillId="0" borderId="48" xfId="0" applyFont="1" applyBorder="1" applyAlignment="1" applyProtection="1">
      <alignment horizontal="center" vertical="center" wrapText="1"/>
    </xf>
    <xf numFmtId="0" fontId="11" fillId="0" borderId="38" xfId="0" applyFont="1" applyBorder="1" applyAlignment="1" applyProtection="1">
      <alignment horizontal="left" wrapText="1"/>
    </xf>
    <xf numFmtId="0" fontId="11" fillId="0" borderId="1" xfId="0" applyFont="1" applyBorder="1" applyAlignment="1" applyProtection="1">
      <alignment horizontal="left" wrapText="1"/>
    </xf>
    <xf numFmtId="0" fontId="11" fillId="0" borderId="39" xfId="0" applyFont="1" applyBorder="1" applyAlignment="1" applyProtection="1">
      <alignment horizontal="left" wrapText="1"/>
    </xf>
  </cellXfs>
  <cellStyles count="6">
    <cellStyle name="det" xfId="3" xr:uid="{00000000-0005-0000-0000-000001000000}"/>
    <cellStyle name="Millares" xfId="1" builtinId="3"/>
    <cellStyle name="Moneda" xfId="2" builtinId="4"/>
    <cellStyle name="Normal" xfId="0" builtinId="0"/>
    <cellStyle name="Normal 2" xfId="4" xr:uid="{00000000-0005-0000-0000-000004000000}"/>
    <cellStyle name="Porcentaje" xfId="5" builtinId="5"/>
  </cellStyles>
  <dxfs count="1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7CE"/>
      <color rgb="FF9C0006"/>
      <color rgb="FFFF00FF"/>
      <color rgb="FF33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8"/>
  <sheetViews>
    <sheetView showGridLines="0" zoomScaleNormal="100" workbookViewId="0">
      <selection sqref="A1:H1"/>
    </sheetView>
  </sheetViews>
  <sheetFormatPr defaultRowHeight="15.75"/>
  <cols>
    <col min="1" max="1" width="13.5703125" style="126" customWidth="1"/>
    <col min="2" max="2" width="5.42578125" style="127" customWidth="1"/>
    <col min="3" max="3" width="59.42578125" style="128" bestFit="1" customWidth="1"/>
    <col min="4" max="5" width="18" style="129" customWidth="1"/>
    <col min="6" max="6" width="16.42578125" style="129" customWidth="1"/>
    <col min="7" max="8" width="18" style="129" customWidth="1"/>
  </cols>
  <sheetData>
    <row r="1" spans="1:9" ht="21">
      <c r="A1" s="494" t="s">
        <v>0</v>
      </c>
      <c r="B1" s="494"/>
      <c r="C1" s="494"/>
      <c r="D1" s="494"/>
      <c r="E1" s="494"/>
      <c r="F1" s="494"/>
      <c r="G1" s="494"/>
      <c r="H1" s="494"/>
    </row>
    <row r="2" spans="1:9" ht="47.25" thickBot="1">
      <c r="A2" s="9"/>
      <c r="B2" s="10"/>
      <c r="C2" s="493" t="s">
        <v>1</v>
      </c>
      <c r="D2" s="493"/>
      <c r="E2" s="493"/>
      <c r="F2" s="493"/>
      <c r="G2" s="493"/>
      <c r="H2"/>
    </row>
    <row r="3" spans="1:9" thickBot="1">
      <c r="A3" s="12" t="s">
        <v>2</v>
      </c>
      <c r="B3" s="13" t="s">
        <v>3</v>
      </c>
      <c r="C3" s="211" t="s">
        <v>4</v>
      </c>
      <c r="D3" s="210" t="s">
        <v>5</v>
      </c>
      <c r="E3" s="15" t="s">
        <v>6</v>
      </c>
      <c r="F3" s="15" t="s">
        <v>7</v>
      </c>
      <c r="G3" s="15" t="s">
        <v>8</v>
      </c>
      <c r="H3" s="212" t="s">
        <v>9</v>
      </c>
    </row>
    <row r="4" spans="1:9" thickBot="1">
      <c r="A4" s="18"/>
      <c r="B4" s="19"/>
      <c r="C4" s="20"/>
      <c r="D4" s="183" t="s">
        <v>10</v>
      </c>
      <c r="E4" s="183" t="s">
        <v>10</v>
      </c>
      <c r="F4" s="183" t="s">
        <v>10</v>
      </c>
      <c r="G4" s="183" t="s">
        <v>10</v>
      </c>
      <c r="H4" s="183" t="s">
        <v>10</v>
      </c>
    </row>
    <row r="5" spans="1:9" ht="15.75" customHeight="1" thickBot="1">
      <c r="A5" s="477" t="s">
        <v>11</v>
      </c>
      <c r="B5" s="478"/>
      <c r="C5" s="478"/>
      <c r="D5" s="439"/>
      <c r="E5" s="439"/>
      <c r="F5" s="194"/>
      <c r="G5" s="194"/>
      <c r="H5" s="195"/>
    </row>
    <row r="6" spans="1:9" ht="15">
      <c r="A6" s="440" t="s">
        <v>12</v>
      </c>
      <c r="B6" s="21">
        <v>1</v>
      </c>
      <c r="C6" s="22" t="s">
        <v>13</v>
      </c>
      <c r="D6" s="23">
        <v>0</v>
      </c>
      <c r="E6" s="23">
        <v>0</v>
      </c>
      <c r="F6" s="23">
        <v>0</v>
      </c>
      <c r="G6" s="23">
        <v>0</v>
      </c>
      <c r="H6" s="282">
        <v>0</v>
      </c>
    </row>
    <row r="7" spans="1:9" ht="30">
      <c r="A7" s="441" t="s">
        <v>14</v>
      </c>
      <c r="B7" s="25">
        <v>2</v>
      </c>
      <c r="C7" s="26" t="s">
        <v>15</v>
      </c>
      <c r="D7" s="27">
        <v>0</v>
      </c>
      <c r="E7" s="23">
        <v>0</v>
      </c>
      <c r="F7" s="27">
        <v>0</v>
      </c>
      <c r="G7" s="27">
        <v>0</v>
      </c>
      <c r="H7" s="174">
        <v>0</v>
      </c>
    </row>
    <row r="8" spans="1:9" ht="30">
      <c r="A8" s="468" t="s">
        <v>16</v>
      </c>
      <c r="B8" s="25">
        <v>3</v>
      </c>
      <c r="C8" s="26" t="s">
        <v>17</v>
      </c>
      <c r="D8" s="27">
        <v>0</v>
      </c>
      <c r="E8" s="23">
        <v>0</v>
      </c>
      <c r="F8" s="27">
        <v>0</v>
      </c>
      <c r="G8" s="27">
        <v>0</v>
      </c>
      <c r="H8" s="174">
        <v>0</v>
      </c>
      <c r="I8" s="281"/>
    </row>
    <row r="9" spans="1:9" ht="30">
      <c r="A9" s="469"/>
      <c r="B9" s="25">
        <v>4</v>
      </c>
      <c r="C9" s="57" t="s">
        <v>18</v>
      </c>
      <c r="D9" s="27">
        <v>0</v>
      </c>
      <c r="E9" s="23">
        <v>0</v>
      </c>
      <c r="F9" s="27">
        <v>0</v>
      </c>
      <c r="G9" s="27">
        <v>0</v>
      </c>
      <c r="H9" s="174">
        <v>0</v>
      </c>
    </row>
    <row r="10" spans="1:9" ht="30">
      <c r="A10" s="440" t="s">
        <v>19</v>
      </c>
      <c r="B10" s="25">
        <v>5</v>
      </c>
      <c r="C10" s="57" t="s">
        <v>20</v>
      </c>
      <c r="D10" s="29">
        <v>5</v>
      </c>
      <c r="E10" s="34">
        <v>5</v>
      </c>
      <c r="F10" s="29">
        <v>5</v>
      </c>
      <c r="G10" s="29">
        <v>5</v>
      </c>
      <c r="H10" s="175">
        <v>5</v>
      </c>
    </row>
    <row r="11" spans="1:9" ht="15">
      <c r="A11" s="466" t="s">
        <v>21</v>
      </c>
      <c r="B11" s="25">
        <v>6</v>
      </c>
      <c r="C11" s="57" t="s">
        <v>22</v>
      </c>
      <c r="D11" s="27">
        <v>0</v>
      </c>
      <c r="E11" s="23">
        <v>0</v>
      </c>
      <c r="F11" s="27">
        <v>0</v>
      </c>
      <c r="G11" s="27">
        <v>0</v>
      </c>
      <c r="H11" s="174">
        <v>0</v>
      </c>
    </row>
    <row r="12" spans="1:9" ht="30">
      <c r="A12" s="470"/>
      <c r="B12" s="25">
        <v>7</v>
      </c>
      <c r="C12" s="57" t="s">
        <v>23</v>
      </c>
      <c r="D12" s="31">
        <v>5</v>
      </c>
      <c r="E12" s="34">
        <v>5</v>
      </c>
      <c r="F12" s="31">
        <v>5</v>
      </c>
      <c r="G12" s="32">
        <v>0</v>
      </c>
      <c r="H12" s="58">
        <v>0</v>
      </c>
    </row>
    <row r="13" spans="1:9" ht="18" customHeight="1" thickBot="1">
      <c r="A13" s="466" t="s">
        <v>24</v>
      </c>
      <c r="B13" s="25">
        <v>8</v>
      </c>
      <c r="C13" s="60" t="s">
        <v>25</v>
      </c>
      <c r="D13" s="27">
        <v>0</v>
      </c>
      <c r="E13" s="23">
        <v>0</v>
      </c>
      <c r="F13" s="27">
        <v>0</v>
      </c>
      <c r="G13" s="27">
        <v>0</v>
      </c>
      <c r="H13" s="28">
        <v>0</v>
      </c>
      <c r="I13" s="378"/>
    </row>
    <row r="14" spans="1:9" ht="18" customHeight="1" thickBot="1">
      <c r="A14" s="483"/>
      <c r="B14" s="25">
        <v>9</v>
      </c>
      <c r="C14" s="60" t="s">
        <v>26</v>
      </c>
      <c r="D14" s="245">
        <v>5</v>
      </c>
      <c r="E14" s="363">
        <v>5</v>
      </c>
      <c r="F14" s="59">
        <v>0</v>
      </c>
      <c r="G14" s="27">
        <v>0</v>
      </c>
      <c r="H14" s="174">
        <v>0</v>
      </c>
    </row>
    <row r="15" spans="1:9" ht="18" thickBot="1">
      <c r="A15" s="483"/>
      <c r="B15" s="25">
        <v>10</v>
      </c>
      <c r="C15" s="60" t="s">
        <v>27</v>
      </c>
      <c r="D15" s="322">
        <v>10</v>
      </c>
      <c r="E15" s="367">
        <v>10</v>
      </c>
      <c r="F15" s="374">
        <v>10</v>
      </c>
      <c r="G15" s="223">
        <v>0</v>
      </c>
      <c r="H15" s="174">
        <v>0</v>
      </c>
    </row>
    <row r="16" spans="1:9" ht="17.25">
      <c r="A16" s="483"/>
      <c r="B16" s="25">
        <v>11</v>
      </c>
      <c r="C16" s="60" t="s">
        <v>28</v>
      </c>
      <c r="D16" s="322">
        <v>15</v>
      </c>
      <c r="E16" s="367">
        <v>15</v>
      </c>
      <c r="F16" s="367">
        <v>15</v>
      </c>
      <c r="G16" s="363">
        <v>15</v>
      </c>
      <c r="H16" s="174">
        <v>0</v>
      </c>
    </row>
    <row r="17" spans="1:8" ht="18" thickBot="1">
      <c r="A17" s="483"/>
      <c r="B17" s="25">
        <v>12</v>
      </c>
      <c r="C17" s="60" t="s">
        <v>29</v>
      </c>
      <c r="D17" s="246">
        <v>20</v>
      </c>
      <c r="E17" s="368">
        <v>20</v>
      </c>
      <c r="F17" s="368">
        <v>20</v>
      </c>
      <c r="G17" s="361">
        <v>20</v>
      </c>
      <c r="H17" s="263">
        <v>20</v>
      </c>
    </row>
    <row r="18" spans="1:8" ht="30">
      <c r="A18" s="483"/>
      <c r="B18" s="25">
        <v>13</v>
      </c>
      <c r="C18" s="57" t="s">
        <v>30</v>
      </c>
      <c r="D18" s="34">
        <v>10</v>
      </c>
      <c r="E18" s="317">
        <v>10</v>
      </c>
      <c r="F18" s="34">
        <v>10</v>
      </c>
      <c r="G18" s="34">
        <v>10</v>
      </c>
      <c r="H18" s="282">
        <v>0</v>
      </c>
    </row>
    <row r="19" spans="1:8" ht="17.25">
      <c r="A19" s="483"/>
      <c r="B19" s="25">
        <v>14</v>
      </c>
      <c r="C19" s="26" t="s">
        <v>31</v>
      </c>
      <c r="D19" s="29">
        <v>5</v>
      </c>
      <c r="E19" s="34">
        <v>5</v>
      </c>
      <c r="F19" s="29">
        <v>5</v>
      </c>
      <c r="G19" s="29">
        <v>5</v>
      </c>
      <c r="H19" s="175">
        <v>5</v>
      </c>
    </row>
    <row r="20" spans="1:8" ht="32.25">
      <c r="A20" s="483"/>
      <c r="B20" s="25">
        <v>15</v>
      </c>
      <c r="C20" s="26" t="s">
        <v>32</v>
      </c>
      <c r="D20" s="29">
        <v>10</v>
      </c>
      <c r="E20" s="34">
        <v>10</v>
      </c>
      <c r="F20" s="29">
        <v>10</v>
      </c>
      <c r="G20" s="29">
        <v>10</v>
      </c>
      <c r="H20" s="175">
        <v>10</v>
      </c>
    </row>
    <row r="21" spans="1:8" ht="30">
      <c r="A21" s="483"/>
      <c r="B21" s="25">
        <v>16</v>
      </c>
      <c r="C21" s="26" t="s">
        <v>33</v>
      </c>
      <c r="D21" s="29">
        <v>5</v>
      </c>
      <c r="E21" s="34">
        <v>5</v>
      </c>
      <c r="F21" s="29">
        <v>5</v>
      </c>
      <c r="G21" s="29">
        <v>5</v>
      </c>
      <c r="H21" s="175">
        <v>5</v>
      </c>
    </row>
    <row r="22" spans="1:8" ht="225.75" customHeight="1" thickBot="1">
      <c r="A22" s="470"/>
      <c r="B22" s="25">
        <v>17</v>
      </c>
      <c r="C22" s="26" t="s">
        <v>34</v>
      </c>
      <c r="D22" s="31">
        <v>15</v>
      </c>
      <c r="E22" s="34">
        <v>15</v>
      </c>
      <c r="F22" s="31">
        <v>15</v>
      </c>
      <c r="G22" s="31">
        <v>15</v>
      </c>
      <c r="H22" s="175">
        <v>15</v>
      </c>
    </row>
    <row r="23" spans="1:8" ht="30">
      <c r="A23" s="465" t="s">
        <v>35</v>
      </c>
      <c r="B23" s="25">
        <v>18</v>
      </c>
      <c r="C23" s="36" t="s">
        <v>36</v>
      </c>
      <c r="D23" s="245">
        <v>5</v>
      </c>
      <c r="E23" s="363">
        <v>5</v>
      </c>
      <c r="F23" s="27">
        <v>0</v>
      </c>
      <c r="G23" s="27">
        <v>0</v>
      </c>
      <c r="H23" s="174">
        <v>0</v>
      </c>
    </row>
    <row r="24" spans="1:8" ht="30.75" thickBot="1">
      <c r="A24" s="465"/>
      <c r="B24" s="25">
        <v>19</v>
      </c>
      <c r="C24" s="36" t="s">
        <v>37</v>
      </c>
      <c r="D24" s="246">
        <v>10</v>
      </c>
      <c r="E24" s="361">
        <v>10</v>
      </c>
      <c r="F24" s="25">
        <v>10</v>
      </c>
      <c r="G24" s="25">
        <v>10</v>
      </c>
      <c r="H24" s="263">
        <v>10</v>
      </c>
    </row>
    <row r="25" spans="1:8" ht="15">
      <c r="A25" s="465" t="s">
        <v>38</v>
      </c>
      <c r="B25" s="25">
        <v>20</v>
      </c>
      <c r="C25" s="37" t="s">
        <v>39</v>
      </c>
      <c r="D25" s="23">
        <v>0</v>
      </c>
      <c r="E25" s="224">
        <v>0</v>
      </c>
      <c r="F25" s="23">
        <v>0</v>
      </c>
      <c r="G25" s="23">
        <v>0</v>
      </c>
      <c r="H25" s="174">
        <v>0</v>
      </c>
    </row>
    <row r="26" spans="1:8" ht="15">
      <c r="A26" s="465"/>
      <c r="B26" s="25">
        <v>21</v>
      </c>
      <c r="C26" s="37" t="s">
        <v>40</v>
      </c>
      <c r="D26" s="29">
        <v>5</v>
      </c>
      <c r="E26" s="317">
        <v>5</v>
      </c>
      <c r="F26" s="29">
        <v>5</v>
      </c>
      <c r="G26" s="29">
        <v>5</v>
      </c>
      <c r="H26" s="175">
        <v>5</v>
      </c>
    </row>
    <row r="27" spans="1:8" ht="30">
      <c r="A27" s="465"/>
      <c r="B27" s="25">
        <v>22</v>
      </c>
      <c r="C27" s="37" t="s">
        <v>41</v>
      </c>
      <c r="D27" s="27">
        <v>0</v>
      </c>
      <c r="E27" s="224">
        <v>0</v>
      </c>
      <c r="F27" s="27">
        <v>0</v>
      </c>
      <c r="G27" s="27">
        <v>0</v>
      </c>
      <c r="H27" s="174">
        <v>0</v>
      </c>
    </row>
    <row r="28" spans="1:8" thickBot="1">
      <c r="A28" s="441" t="s">
        <v>42</v>
      </c>
      <c r="B28" s="25">
        <v>23</v>
      </c>
      <c r="C28" s="37" t="s">
        <v>43</v>
      </c>
      <c r="D28" s="31">
        <v>5</v>
      </c>
      <c r="E28" s="317">
        <v>5</v>
      </c>
      <c r="F28" s="31">
        <v>5</v>
      </c>
      <c r="G28" s="31">
        <v>5</v>
      </c>
      <c r="H28" s="175">
        <v>5</v>
      </c>
    </row>
    <row r="29" spans="1:8" ht="60.75" thickBot="1">
      <c r="A29" s="465" t="s">
        <v>44</v>
      </c>
      <c r="B29" s="25">
        <v>24</v>
      </c>
      <c r="C29" s="33" t="s">
        <v>45</v>
      </c>
      <c r="D29" s="245">
        <v>5</v>
      </c>
      <c r="E29" s="371">
        <v>5</v>
      </c>
      <c r="F29" s="375">
        <v>5</v>
      </c>
      <c r="G29" s="376">
        <v>0</v>
      </c>
      <c r="H29" s="174">
        <v>0</v>
      </c>
    </row>
    <row r="30" spans="1:8" ht="60">
      <c r="A30" s="465"/>
      <c r="B30" s="25">
        <v>25</v>
      </c>
      <c r="C30" s="33" t="s">
        <v>46</v>
      </c>
      <c r="D30" s="322">
        <v>10</v>
      </c>
      <c r="E30" s="372">
        <v>10</v>
      </c>
      <c r="F30" s="367">
        <v>10</v>
      </c>
      <c r="G30" s="363">
        <v>10</v>
      </c>
      <c r="H30" s="174">
        <v>0</v>
      </c>
    </row>
    <row r="31" spans="1:8" thickBot="1">
      <c r="A31" s="465"/>
      <c r="B31" s="25">
        <v>26</v>
      </c>
      <c r="C31" s="38" t="s">
        <v>47</v>
      </c>
      <c r="D31" s="246">
        <v>20</v>
      </c>
      <c r="E31" s="373">
        <v>20</v>
      </c>
      <c r="F31" s="377">
        <v>20</v>
      </c>
      <c r="G31" s="361">
        <v>20</v>
      </c>
      <c r="H31" s="263">
        <v>20</v>
      </c>
    </row>
    <row r="32" spans="1:8" ht="45">
      <c r="A32" s="465"/>
      <c r="B32" s="25">
        <v>27</v>
      </c>
      <c r="C32" s="26" t="s">
        <v>48</v>
      </c>
      <c r="D32" s="34">
        <v>5</v>
      </c>
      <c r="E32" s="34">
        <v>5</v>
      </c>
      <c r="F32" s="341">
        <v>5</v>
      </c>
      <c r="G32" s="23">
        <v>0</v>
      </c>
      <c r="H32" s="174">
        <v>0</v>
      </c>
    </row>
    <row r="33" spans="1:8" ht="45">
      <c r="A33" s="465"/>
      <c r="B33" s="25">
        <v>28</v>
      </c>
      <c r="C33" s="26" t="s">
        <v>49</v>
      </c>
      <c r="D33" s="29">
        <v>10</v>
      </c>
      <c r="E33" s="34">
        <v>10</v>
      </c>
      <c r="F33" s="29">
        <v>10</v>
      </c>
      <c r="G33" s="29">
        <v>10</v>
      </c>
      <c r="H33" s="175">
        <v>10</v>
      </c>
    </row>
    <row r="34" spans="1:8" ht="15">
      <c r="A34" s="465"/>
      <c r="B34" s="25">
        <v>29</v>
      </c>
      <c r="C34" s="39" t="s">
        <v>50</v>
      </c>
      <c r="D34" s="29">
        <v>20</v>
      </c>
      <c r="E34" s="34">
        <v>20</v>
      </c>
      <c r="F34" s="29">
        <v>20</v>
      </c>
      <c r="G34" s="29">
        <v>20</v>
      </c>
      <c r="H34" s="175">
        <v>20</v>
      </c>
    </row>
    <row r="35" spans="1:8" ht="15">
      <c r="A35" s="465" t="s">
        <v>51</v>
      </c>
      <c r="B35" s="25">
        <v>30</v>
      </c>
      <c r="C35" s="60" t="s">
        <v>52</v>
      </c>
      <c r="D35" s="29">
        <v>5</v>
      </c>
      <c r="E35" s="34">
        <v>5</v>
      </c>
      <c r="F35" s="29">
        <v>5</v>
      </c>
      <c r="G35" s="27">
        <v>0</v>
      </c>
      <c r="H35" s="174">
        <v>0</v>
      </c>
    </row>
    <row r="36" spans="1:8" ht="15">
      <c r="A36" s="465"/>
      <c r="B36" s="25">
        <v>31</v>
      </c>
      <c r="C36" s="57" t="s">
        <v>53</v>
      </c>
      <c r="D36" s="29">
        <v>5</v>
      </c>
      <c r="E36" s="34">
        <v>5</v>
      </c>
      <c r="F36" s="29">
        <v>5</v>
      </c>
      <c r="G36" s="27">
        <v>0</v>
      </c>
      <c r="H36" s="174">
        <v>0</v>
      </c>
    </row>
    <row r="37" spans="1:8" ht="30">
      <c r="A37" s="465"/>
      <c r="B37" s="25">
        <v>32</v>
      </c>
      <c r="C37" s="57" t="s">
        <v>54</v>
      </c>
      <c r="D37" s="29">
        <v>5</v>
      </c>
      <c r="E37" s="34">
        <v>5</v>
      </c>
      <c r="F37" s="29">
        <v>5</v>
      </c>
      <c r="G37" s="29">
        <v>5</v>
      </c>
      <c r="H37" s="175">
        <v>5</v>
      </c>
    </row>
    <row r="38" spans="1:8" ht="45">
      <c r="A38" s="466"/>
      <c r="B38" s="25">
        <v>33</v>
      </c>
      <c r="C38" s="63" t="s">
        <v>55</v>
      </c>
      <c r="D38" s="31">
        <v>20</v>
      </c>
      <c r="E38" s="34">
        <v>20</v>
      </c>
      <c r="F38" s="31">
        <v>20</v>
      </c>
      <c r="G38" s="31">
        <v>20</v>
      </c>
      <c r="H38" s="262">
        <v>20</v>
      </c>
    </row>
    <row r="39" spans="1:8" ht="30.75" thickBot="1">
      <c r="A39" s="467"/>
      <c r="B39" s="41">
        <v>34</v>
      </c>
      <c r="C39" s="283" t="s">
        <v>56</v>
      </c>
      <c r="D39" s="71">
        <v>5</v>
      </c>
      <c r="E39" s="34">
        <v>5</v>
      </c>
      <c r="F39" s="71">
        <v>5</v>
      </c>
      <c r="G39" s="71">
        <v>5</v>
      </c>
      <c r="H39" s="284">
        <v>5</v>
      </c>
    </row>
    <row r="40" spans="1:8" thickBot="1">
      <c r="A40" s="42"/>
      <c r="B40" s="43"/>
      <c r="C40" s="359" t="s">
        <v>57</v>
      </c>
      <c r="D40" s="234">
        <v>190</v>
      </c>
      <c r="E40" s="235">
        <v>190</v>
      </c>
      <c r="F40" s="235">
        <v>190</v>
      </c>
      <c r="G40" s="370">
        <v>170</v>
      </c>
      <c r="H40" s="234">
        <v>160</v>
      </c>
    </row>
    <row r="41" spans="1:8" thickBot="1">
      <c r="A41" s="47"/>
      <c r="B41" s="48"/>
      <c r="C41" s="209" t="s">
        <v>58</v>
      </c>
      <c r="D41" s="252">
        <f>COUNTIF(D6:D39,0)</f>
        <v>8</v>
      </c>
      <c r="E41" s="252">
        <f>COUNTIF(E6:E39,0)</f>
        <v>8</v>
      </c>
      <c r="F41" s="252">
        <f>COUNTIF(F6:F39,0)</f>
        <v>10</v>
      </c>
      <c r="G41" s="252">
        <f>COUNTIF(G6:G39,0)</f>
        <v>16</v>
      </c>
      <c r="H41" s="220">
        <f>COUNTIF(H6:H39,0)</f>
        <v>19</v>
      </c>
    </row>
    <row r="42" spans="1:8" thickBot="1">
      <c r="A42" s="18"/>
      <c r="B42" s="53"/>
      <c r="C42" s="54"/>
      <c r="D42" s="55"/>
      <c r="E42" s="18"/>
      <c r="F42" s="18"/>
      <c r="G42" s="18"/>
      <c r="H42" s="18"/>
    </row>
    <row r="43" spans="1:8" ht="15.75" customHeight="1" thickBot="1">
      <c r="A43" s="477" t="s">
        <v>59</v>
      </c>
      <c r="B43" s="478"/>
      <c r="C43" s="478"/>
      <c r="D43" s="439"/>
      <c r="E43" s="439"/>
      <c r="F43" s="194"/>
      <c r="G43" s="194"/>
      <c r="H43" s="195"/>
    </row>
    <row r="44" spans="1:8" ht="30">
      <c r="A44" s="446" t="s">
        <v>60</v>
      </c>
      <c r="B44" s="21">
        <v>35</v>
      </c>
      <c r="C44" s="56" t="s">
        <v>61</v>
      </c>
      <c r="D44" s="221">
        <v>0</v>
      </c>
      <c r="E44" s="224">
        <v>0</v>
      </c>
      <c r="F44" s="23">
        <v>0</v>
      </c>
      <c r="G44" s="221">
        <v>0</v>
      </c>
      <c r="H44" s="173">
        <v>0</v>
      </c>
    </row>
    <row r="45" spans="1:8" ht="30">
      <c r="A45" s="443" t="s">
        <v>14</v>
      </c>
      <c r="B45" s="25">
        <v>36</v>
      </c>
      <c r="C45" s="57" t="s">
        <v>15</v>
      </c>
      <c r="D45" s="27">
        <v>0</v>
      </c>
      <c r="E45" s="64">
        <v>0</v>
      </c>
      <c r="F45" s="27">
        <v>0</v>
      </c>
      <c r="G45" s="27">
        <v>0</v>
      </c>
      <c r="H45" s="174">
        <v>0</v>
      </c>
    </row>
    <row r="46" spans="1:8" ht="30">
      <c r="A46" s="459" t="s">
        <v>62</v>
      </c>
      <c r="B46" s="25">
        <v>37</v>
      </c>
      <c r="C46" s="57" t="s">
        <v>63</v>
      </c>
      <c r="D46" s="27">
        <v>0</v>
      </c>
      <c r="E46" s="64">
        <v>0</v>
      </c>
      <c r="F46" s="27">
        <v>0</v>
      </c>
      <c r="G46" s="27">
        <v>0</v>
      </c>
      <c r="H46" s="174">
        <v>0</v>
      </c>
    </row>
    <row r="47" spans="1:8" ht="15">
      <c r="A47" s="459"/>
      <c r="B47" s="25">
        <v>38</v>
      </c>
      <c r="C47" s="57" t="s">
        <v>64</v>
      </c>
      <c r="D47" s="29">
        <v>15</v>
      </c>
      <c r="E47" s="96">
        <v>15</v>
      </c>
      <c r="F47" s="29">
        <v>15</v>
      </c>
      <c r="G47" s="29">
        <v>15</v>
      </c>
      <c r="H47" s="175">
        <v>15</v>
      </c>
    </row>
    <row r="48" spans="1:8" ht="15">
      <c r="A48" s="459"/>
      <c r="B48" s="25">
        <v>39</v>
      </c>
      <c r="C48" s="57" t="s">
        <v>65</v>
      </c>
      <c r="D48" s="27">
        <v>0</v>
      </c>
      <c r="E48" s="64">
        <v>0</v>
      </c>
      <c r="F48" s="27">
        <v>0</v>
      </c>
      <c r="G48" s="27">
        <v>0</v>
      </c>
      <c r="H48" s="174">
        <v>0</v>
      </c>
    </row>
    <row r="49" spans="1:8" ht="15">
      <c r="A49" s="459"/>
      <c r="B49" s="25">
        <v>40</v>
      </c>
      <c r="C49" s="57" t="s">
        <v>66</v>
      </c>
      <c r="D49" s="29">
        <v>5</v>
      </c>
      <c r="E49" s="96">
        <v>5</v>
      </c>
      <c r="F49" s="29">
        <v>5</v>
      </c>
      <c r="G49" s="27">
        <v>0</v>
      </c>
      <c r="H49" s="174">
        <v>0</v>
      </c>
    </row>
    <row r="50" spans="1:8" ht="30">
      <c r="A50" s="459"/>
      <c r="B50" s="25">
        <v>41</v>
      </c>
      <c r="C50" s="57" t="s">
        <v>67</v>
      </c>
      <c r="D50" s="29">
        <v>15</v>
      </c>
      <c r="E50" s="96">
        <v>15</v>
      </c>
      <c r="F50" s="29">
        <v>15</v>
      </c>
      <c r="G50" s="29">
        <v>15</v>
      </c>
      <c r="H50" s="175">
        <v>15</v>
      </c>
    </row>
    <row r="51" spans="1:8" ht="47.25">
      <c r="A51" s="459"/>
      <c r="B51" s="25">
        <v>42</v>
      </c>
      <c r="C51" s="57" t="s">
        <v>68</v>
      </c>
      <c r="D51" s="27">
        <v>0</v>
      </c>
      <c r="E51" s="64">
        <v>0</v>
      </c>
      <c r="F51" s="27">
        <v>0</v>
      </c>
      <c r="G51" s="27">
        <v>0</v>
      </c>
      <c r="H51" s="285">
        <v>0</v>
      </c>
    </row>
    <row r="52" spans="1:8" ht="17.25">
      <c r="A52" s="459"/>
      <c r="B52" s="25">
        <v>43</v>
      </c>
      <c r="C52" s="57" t="s">
        <v>69</v>
      </c>
      <c r="D52" s="29">
        <v>15</v>
      </c>
      <c r="E52" s="96">
        <v>15</v>
      </c>
      <c r="F52" s="29">
        <v>15</v>
      </c>
      <c r="G52" s="30">
        <v>15</v>
      </c>
      <c r="H52" s="175">
        <v>15</v>
      </c>
    </row>
    <row r="53" spans="1:8" ht="30">
      <c r="A53" s="459"/>
      <c r="B53" s="25">
        <v>44</v>
      </c>
      <c r="C53" s="57" t="s">
        <v>70</v>
      </c>
      <c r="D53" s="29">
        <v>15</v>
      </c>
      <c r="E53" s="96">
        <v>15</v>
      </c>
      <c r="F53" s="29">
        <v>15</v>
      </c>
      <c r="G53" s="30">
        <v>15</v>
      </c>
      <c r="H53" s="175">
        <v>15</v>
      </c>
    </row>
    <row r="54" spans="1:8" ht="15">
      <c r="A54" s="459"/>
      <c r="B54" s="25">
        <v>45</v>
      </c>
      <c r="C54" s="57" t="s">
        <v>71</v>
      </c>
      <c r="D54" s="27">
        <v>0</v>
      </c>
      <c r="E54" s="64">
        <v>0</v>
      </c>
      <c r="F54" s="27">
        <v>0</v>
      </c>
      <c r="G54" s="28">
        <v>0</v>
      </c>
      <c r="H54" s="174">
        <v>0</v>
      </c>
    </row>
    <row r="55" spans="1:8" ht="15">
      <c r="A55" s="459"/>
      <c r="B55" s="25">
        <v>46</v>
      </c>
      <c r="C55" s="57" t="s">
        <v>72</v>
      </c>
      <c r="D55" s="29">
        <v>5</v>
      </c>
      <c r="E55" s="96">
        <v>5</v>
      </c>
      <c r="F55" s="29">
        <v>5</v>
      </c>
      <c r="G55" s="30">
        <v>5</v>
      </c>
      <c r="H55" s="174">
        <v>0</v>
      </c>
    </row>
    <row r="56" spans="1:8" ht="15">
      <c r="A56" s="459"/>
      <c r="B56" s="25">
        <v>47</v>
      </c>
      <c r="C56" s="57" t="s">
        <v>73</v>
      </c>
      <c r="D56" s="27">
        <v>0</v>
      </c>
      <c r="E56" s="64">
        <v>0</v>
      </c>
      <c r="F56" s="27">
        <v>0</v>
      </c>
      <c r="G56" s="28">
        <v>0</v>
      </c>
      <c r="H56" s="174">
        <v>0</v>
      </c>
    </row>
    <row r="57" spans="1:8" ht="15">
      <c r="A57" s="459"/>
      <c r="B57" s="25">
        <v>48</v>
      </c>
      <c r="C57" s="57" t="s">
        <v>74</v>
      </c>
      <c r="D57" s="27">
        <v>0</v>
      </c>
      <c r="E57" s="64">
        <v>0</v>
      </c>
      <c r="F57" s="27">
        <v>0</v>
      </c>
      <c r="G57" s="28">
        <v>0</v>
      </c>
      <c r="H57" s="174">
        <v>0</v>
      </c>
    </row>
    <row r="58" spans="1:8" ht="15">
      <c r="A58" s="459"/>
      <c r="B58" s="25">
        <v>49</v>
      </c>
      <c r="C58" s="57" t="s">
        <v>75</v>
      </c>
      <c r="D58" s="29">
        <v>10</v>
      </c>
      <c r="E58" s="96">
        <v>10</v>
      </c>
      <c r="F58" s="29">
        <v>10</v>
      </c>
      <c r="G58" s="30">
        <v>10</v>
      </c>
      <c r="H58" s="175">
        <v>10</v>
      </c>
    </row>
    <row r="59" spans="1:8" ht="30">
      <c r="A59" s="459"/>
      <c r="B59" s="25">
        <v>50</v>
      </c>
      <c r="C59" s="57" t="s">
        <v>76</v>
      </c>
      <c r="D59" s="29">
        <v>5</v>
      </c>
      <c r="E59" s="96">
        <v>5</v>
      </c>
      <c r="F59" s="29">
        <v>5</v>
      </c>
      <c r="G59" s="30">
        <v>5</v>
      </c>
      <c r="H59" s="175">
        <v>5</v>
      </c>
    </row>
    <row r="60" spans="1:8" ht="15">
      <c r="A60" s="459"/>
      <c r="B60" s="25">
        <v>51</v>
      </c>
      <c r="C60" s="57" t="s">
        <v>77</v>
      </c>
      <c r="D60" s="27">
        <v>0</v>
      </c>
      <c r="E60" s="64">
        <v>0</v>
      </c>
      <c r="F60" s="27">
        <v>0</v>
      </c>
      <c r="G60" s="28">
        <v>0</v>
      </c>
      <c r="H60" s="174">
        <v>0</v>
      </c>
    </row>
    <row r="61" spans="1:8" ht="15">
      <c r="A61" s="459"/>
      <c r="B61" s="25">
        <v>52</v>
      </c>
      <c r="C61" s="57" t="s">
        <v>78</v>
      </c>
      <c r="D61" s="27">
        <v>0</v>
      </c>
      <c r="E61" s="64">
        <v>0</v>
      </c>
      <c r="F61" s="27">
        <v>0</v>
      </c>
      <c r="G61" s="28">
        <v>0</v>
      </c>
      <c r="H61" s="174">
        <v>0</v>
      </c>
    </row>
    <row r="62" spans="1:8" ht="15">
      <c r="A62" s="459"/>
      <c r="B62" s="25">
        <v>53</v>
      </c>
      <c r="C62" s="57" t="s">
        <v>79</v>
      </c>
      <c r="D62" s="27">
        <v>0</v>
      </c>
      <c r="E62" s="64">
        <v>0</v>
      </c>
      <c r="F62" s="27">
        <v>0</v>
      </c>
      <c r="G62" s="28">
        <v>0</v>
      </c>
      <c r="H62" s="174">
        <v>0</v>
      </c>
    </row>
    <row r="63" spans="1:8" ht="15">
      <c r="A63" s="459"/>
      <c r="B63" s="25">
        <v>54</v>
      </c>
      <c r="C63" s="57" t="s">
        <v>80</v>
      </c>
      <c r="D63" s="27">
        <v>0</v>
      </c>
      <c r="E63" s="64">
        <v>0</v>
      </c>
      <c r="F63" s="27">
        <v>0</v>
      </c>
      <c r="G63" s="28">
        <v>0</v>
      </c>
      <c r="H63" s="174">
        <v>0</v>
      </c>
    </row>
    <row r="64" spans="1:8" ht="15">
      <c r="A64" s="459"/>
      <c r="B64" s="25">
        <v>55</v>
      </c>
      <c r="C64" s="57" t="s">
        <v>81</v>
      </c>
      <c r="D64" s="27">
        <v>0</v>
      </c>
      <c r="E64" s="64">
        <v>0</v>
      </c>
      <c r="F64" s="27">
        <v>0</v>
      </c>
      <c r="G64" s="28">
        <v>0</v>
      </c>
      <c r="H64" s="174">
        <v>0</v>
      </c>
    </row>
    <row r="65" spans="1:8" ht="15">
      <c r="A65" s="459"/>
      <c r="B65" s="25">
        <v>56</v>
      </c>
      <c r="C65" s="57" t="s">
        <v>82</v>
      </c>
      <c r="D65" s="27">
        <v>0</v>
      </c>
      <c r="E65" s="64">
        <v>0</v>
      </c>
      <c r="F65" s="27">
        <v>0</v>
      </c>
      <c r="G65" s="28">
        <v>0</v>
      </c>
      <c r="H65" s="174">
        <v>0</v>
      </c>
    </row>
    <row r="66" spans="1:8" ht="15">
      <c r="A66" s="459"/>
      <c r="B66" s="25">
        <v>57</v>
      </c>
      <c r="C66" s="57" t="s">
        <v>83</v>
      </c>
      <c r="D66" s="27">
        <v>0</v>
      </c>
      <c r="E66" s="64">
        <v>0</v>
      </c>
      <c r="F66" s="27">
        <v>0</v>
      </c>
      <c r="G66" s="28">
        <v>0</v>
      </c>
      <c r="H66" s="174">
        <v>0</v>
      </c>
    </row>
    <row r="67" spans="1:8" ht="15">
      <c r="A67" s="459"/>
      <c r="B67" s="25">
        <v>58</v>
      </c>
      <c r="C67" s="57" t="s">
        <v>84</v>
      </c>
      <c r="D67" s="29">
        <v>5</v>
      </c>
      <c r="E67" s="96">
        <v>5</v>
      </c>
      <c r="F67" s="64">
        <v>0</v>
      </c>
      <c r="G67" s="28">
        <v>0</v>
      </c>
      <c r="H67" s="174">
        <v>0</v>
      </c>
    </row>
    <row r="68" spans="1:8" thickBot="1">
      <c r="A68" s="459"/>
      <c r="B68" s="25">
        <v>59</v>
      </c>
      <c r="C68" s="57" t="s">
        <v>85</v>
      </c>
      <c r="D68" s="222">
        <v>0</v>
      </c>
      <c r="E68" s="223">
        <v>0</v>
      </c>
      <c r="F68" s="223">
        <v>0</v>
      </c>
      <c r="G68" s="32">
        <v>0</v>
      </c>
      <c r="H68" s="174">
        <v>0</v>
      </c>
    </row>
    <row r="69" spans="1:8" ht="15">
      <c r="A69" s="459"/>
      <c r="B69" s="25">
        <v>60</v>
      </c>
      <c r="C69" s="60" t="s">
        <v>86</v>
      </c>
      <c r="D69" s="245">
        <v>5</v>
      </c>
      <c r="E69" s="366">
        <v>5</v>
      </c>
      <c r="F69" s="363">
        <v>5</v>
      </c>
      <c r="G69" s="28">
        <v>0</v>
      </c>
      <c r="H69" s="174">
        <v>0</v>
      </c>
    </row>
    <row r="70" spans="1:8" thickBot="1">
      <c r="A70" s="459"/>
      <c r="B70" s="25">
        <v>61</v>
      </c>
      <c r="C70" s="60" t="s">
        <v>87</v>
      </c>
      <c r="D70" s="246">
        <v>10</v>
      </c>
      <c r="E70" s="365">
        <v>10</v>
      </c>
      <c r="F70" s="361">
        <v>10</v>
      </c>
      <c r="G70" s="81">
        <v>10</v>
      </c>
      <c r="H70" s="174">
        <v>0</v>
      </c>
    </row>
    <row r="71" spans="1:8" ht="15">
      <c r="A71" s="459"/>
      <c r="B71" s="25">
        <v>62</v>
      </c>
      <c r="C71" s="60" t="s">
        <v>88</v>
      </c>
      <c r="D71" s="245">
        <v>5</v>
      </c>
      <c r="E71" s="369">
        <v>5</v>
      </c>
      <c r="F71" s="363">
        <v>5</v>
      </c>
      <c r="G71" s="28">
        <v>0</v>
      </c>
      <c r="H71" s="174">
        <v>0</v>
      </c>
    </row>
    <row r="72" spans="1:8" thickBot="1">
      <c r="A72" s="459"/>
      <c r="B72" s="25">
        <v>63</v>
      </c>
      <c r="C72" s="60" t="s">
        <v>89</v>
      </c>
      <c r="D72" s="246">
        <v>10</v>
      </c>
      <c r="E72" s="365">
        <v>10</v>
      </c>
      <c r="F72" s="361">
        <v>10</v>
      </c>
      <c r="G72" s="81">
        <v>10</v>
      </c>
      <c r="H72" s="174">
        <v>0</v>
      </c>
    </row>
    <row r="73" spans="1:8" ht="15">
      <c r="A73" s="459"/>
      <c r="B73" s="25">
        <v>64</v>
      </c>
      <c r="C73" s="57" t="s">
        <v>90</v>
      </c>
      <c r="D73" s="23">
        <v>0</v>
      </c>
      <c r="E73" s="224">
        <v>0</v>
      </c>
      <c r="F73" s="224">
        <v>0</v>
      </c>
      <c r="G73" s="24">
        <v>0</v>
      </c>
      <c r="H73" s="174">
        <v>0</v>
      </c>
    </row>
    <row r="74" spans="1:8" ht="15">
      <c r="A74" s="459"/>
      <c r="B74" s="25">
        <v>65</v>
      </c>
      <c r="C74" s="57" t="s">
        <v>91</v>
      </c>
      <c r="D74" s="29">
        <v>5</v>
      </c>
      <c r="E74" s="96">
        <v>5</v>
      </c>
      <c r="F74" s="96">
        <v>5</v>
      </c>
      <c r="G74" s="28">
        <v>0</v>
      </c>
      <c r="H74" s="174">
        <v>0</v>
      </c>
    </row>
    <row r="75" spans="1:8" ht="30">
      <c r="A75" s="459"/>
      <c r="B75" s="25">
        <v>66</v>
      </c>
      <c r="C75" s="57" t="s">
        <v>92</v>
      </c>
      <c r="D75" s="27">
        <v>0</v>
      </c>
      <c r="E75" s="64">
        <v>0</v>
      </c>
      <c r="F75" s="27">
        <v>0</v>
      </c>
      <c r="G75" s="28">
        <v>0</v>
      </c>
      <c r="H75" s="174">
        <v>0</v>
      </c>
    </row>
    <row r="76" spans="1:8" ht="30">
      <c r="A76" s="459"/>
      <c r="B76" s="25">
        <v>67</v>
      </c>
      <c r="C76" s="57" t="s">
        <v>93</v>
      </c>
      <c r="D76" s="27">
        <v>0</v>
      </c>
      <c r="E76" s="27">
        <v>0</v>
      </c>
      <c r="F76" s="27">
        <v>0</v>
      </c>
      <c r="G76" s="28">
        <v>0</v>
      </c>
      <c r="H76" s="174">
        <v>0</v>
      </c>
    </row>
    <row r="77" spans="1:8" ht="15">
      <c r="A77" s="459"/>
      <c r="B77" s="25">
        <v>68</v>
      </c>
      <c r="C77" s="57" t="s">
        <v>94</v>
      </c>
      <c r="D77" s="29">
        <v>5</v>
      </c>
      <c r="E77" s="29">
        <v>5</v>
      </c>
      <c r="F77" s="27">
        <v>0</v>
      </c>
      <c r="G77" s="28">
        <v>0</v>
      </c>
      <c r="H77" s="174">
        <v>0</v>
      </c>
    </row>
    <row r="78" spans="1:8" ht="15">
      <c r="A78" s="459"/>
      <c r="B78" s="25">
        <v>69</v>
      </c>
      <c r="C78" s="57" t="s">
        <v>95</v>
      </c>
      <c r="D78" s="29">
        <v>5</v>
      </c>
      <c r="E78" s="29">
        <v>5</v>
      </c>
      <c r="F78" s="29">
        <v>5</v>
      </c>
      <c r="G78" s="28">
        <v>0</v>
      </c>
      <c r="H78" s="174">
        <v>0</v>
      </c>
    </row>
    <row r="79" spans="1:8" ht="15">
      <c r="A79" s="459"/>
      <c r="B79" s="25">
        <v>70</v>
      </c>
      <c r="C79" s="57" t="s">
        <v>96</v>
      </c>
      <c r="D79" s="29">
        <v>5</v>
      </c>
      <c r="E79" s="29">
        <v>5</v>
      </c>
      <c r="F79" s="29">
        <v>5</v>
      </c>
      <c r="G79" s="28">
        <v>0</v>
      </c>
      <c r="H79" s="174">
        <v>0</v>
      </c>
    </row>
    <row r="80" spans="1:8" ht="30">
      <c r="A80" s="459"/>
      <c r="B80" s="25">
        <v>71</v>
      </c>
      <c r="C80" s="57" t="s">
        <v>97</v>
      </c>
      <c r="D80" s="27">
        <v>0</v>
      </c>
      <c r="E80" s="27">
        <v>0</v>
      </c>
      <c r="F80" s="27">
        <v>0</v>
      </c>
      <c r="G80" s="28">
        <v>0</v>
      </c>
      <c r="H80" s="174">
        <v>0</v>
      </c>
    </row>
    <row r="81" spans="1:8" ht="15">
      <c r="A81" s="459"/>
      <c r="B81" s="25">
        <v>72</v>
      </c>
      <c r="C81" s="57" t="s">
        <v>98</v>
      </c>
      <c r="D81" s="27">
        <v>0</v>
      </c>
      <c r="E81" s="27">
        <v>0</v>
      </c>
      <c r="F81" s="27">
        <v>0</v>
      </c>
      <c r="G81" s="28">
        <v>0</v>
      </c>
      <c r="H81" s="174">
        <v>0</v>
      </c>
    </row>
    <row r="82" spans="1:8" ht="15">
      <c r="A82" s="459"/>
      <c r="B82" s="25">
        <v>73</v>
      </c>
      <c r="C82" s="57" t="s">
        <v>99</v>
      </c>
      <c r="D82" s="29">
        <v>5</v>
      </c>
      <c r="E82" s="29">
        <v>5</v>
      </c>
      <c r="F82" s="96">
        <v>5</v>
      </c>
      <c r="G82" s="30">
        <v>5</v>
      </c>
      <c r="H82" s="175">
        <v>5</v>
      </c>
    </row>
    <row r="83" spans="1:8" ht="15">
      <c r="A83" s="459"/>
      <c r="B83" s="25">
        <v>74</v>
      </c>
      <c r="C83" s="57" t="s">
        <v>100</v>
      </c>
      <c r="D83" s="29">
        <v>5</v>
      </c>
      <c r="E83" s="29">
        <v>5</v>
      </c>
      <c r="F83" s="96">
        <v>5</v>
      </c>
      <c r="G83" s="30">
        <v>5</v>
      </c>
      <c r="H83" s="174">
        <v>0</v>
      </c>
    </row>
    <row r="84" spans="1:8" ht="15">
      <c r="A84" s="459"/>
      <c r="B84" s="25">
        <v>75</v>
      </c>
      <c r="C84" s="57" t="s">
        <v>101</v>
      </c>
      <c r="D84" s="31">
        <v>5</v>
      </c>
      <c r="E84" s="31">
        <v>5</v>
      </c>
      <c r="F84" s="337">
        <v>5</v>
      </c>
      <c r="G84" s="35">
        <v>5</v>
      </c>
      <c r="H84" s="175">
        <v>5</v>
      </c>
    </row>
    <row r="85" spans="1:8" ht="30.75" thickBot="1">
      <c r="A85" s="459" t="s">
        <v>102</v>
      </c>
      <c r="B85" s="25">
        <v>76</v>
      </c>
      <c r="C85" s="60" t="s">
        <v>103</v>
      </c>
      <c r="D85" s="59">
        <v>0</v>
      </c>
      <c r="E85" s="59">
        <v>0</v>
      </c>
      <c r="F85" s="223">
        <v>0</v>
      </c>
      <c r="G85" s="59">
        <v>0</v>
      </c>
      <c r="H85" s="285">
        <v>0</v>
      </c>
    </row>
    <row r="86" spans="1:8" ht="30.75" thickBot="1">
      <c r="A86" s="459"/>
      <c r="B86" s="25">
        <v>77</v>
      </c>
      <c r="C86" s="60" t="s">
        <v>104</v>
      </c>
      <c r="D86" s="245">
        <v>5</v>
      </c>
      <c r="E86" s="366">
        <v>5</v>
      </c>
      <c r="F86" s="363">
        <v>5</v>
      </c>
      <c r="G86" s="222">
        <v>0</v>
      </c>
      <c r="H86" s="285">
        <v>0</v>
      </c>
    </row>
    <row r="87" spans="1:8" ht="30">
      <c r="A87" s="459"/>
      <c r="B87" s="25">
        <v>78</v>
      </c>
      <c r="C87" s="60" t="s">
        <v>105</v>
      </c>
      <c r="D87" s="322">
        <v>10</v>
      </c>
      <c r="E87" s="364">
        <v>10</v>
      </c>
      <c r="F87" s="367">
        <v>10</v>
      </c>
      <c r="G87" s="363">
        <v>10</v>
      </c>
      <c r="H87" s="285">
        <v>0</v>
      </c>
    </row>
    <row r="88" spans="1:8" ht="30.75" thickBot="1">
      <c r="A88" s="459"/>
      <c r="B88" s="25">
        <v>79</v>
      </c>
      <c r="C88" s="60" t="s">
        <v>106</v>
      </c>
      <c r="D88" s="246">
        <v>15</v>
      </c>
      <c r="E88" s="365">
        <v>15</v>
      </c>
      <c r="F88" s="368">
        <v>15</v>
      </c>
      <c r="G88" s="361">
        <v>15</v>
      </c>
      <c r="H88" s="286">
        <v>15</v>
      </c>
    </row>
    <row r="89" spans="1:8" ht="15">
      <c r="A89" s="459"/>
      <c r="B89" s="25">
        <v>80</v>
      </c>
      <c r="C89" s="57" t="s">
        <v>107</v>
      </c>
      <c r="D89" s="61">
        <v>5</v>
      </c>
      <c r="E89" s="362">
        <v>5</v>
      </c>
      <c r="F89" s="362">
        <v>5</v>
      </c>
      <c r="G89" s="62">
        <v>5</v>
      </c>
      <c r="H89" s="175">
        <v>5</v>
      </c>
    </row>
    <row r="90" spans="1:8" ht="30.75" thickBot="1">
      <c r="A90" s="459"/>
      <c r="B90" s="25">
        <v>81</v>
      </c>
      <c r="C90" s="60" t="s">
        <v>108</v>
      </c>
      <c r="D90" s="59">
        <v>0</v>
      </c>
      <c r="E90" s="223">
        <v>0</v>
      </c>
      <c r="F90" s="223">
        <v>0</v>
      </c>
      <c r="G90" s="32">
        <v>0</v>
      </c>
      <c r="H90" s="174">
        <v>0</v>
      </c>
    </row>
    <row r="91" spans="1:8" ht="30">
      <c r="A91" s="459"/>
      <c r="B91" s="25">
        <v>82</v>
      </c>
      <c r="C91" s="60" t="s">
        <v>109</v>
      </c>
      <c r="D91" s="245">
        <v>5</v>
      </c>
      <c r="E91" s="366">
        <v>5</v>
      </c>
      <c r="F91" s="363">
        <v>5</v>
      </c>
      <c r="G91" s="28">
        <v>0</v>
      </c>
      <c r="H91" s="174">
        <v>0</v>
      </c>
    </row>
    <row r="92" spans="1:8" thickBot="1">
      <c r="A92" s="459"/>
      <c r="B92" s="25">
        <v>83</v>
      </c>
      <c r="C92" s="60" t="s">
        <v>110</v>
      </c>
      <c r="D92" s="246">
        <v>10</v>
      </c>
      <c r="E92" s="365">
        <v>10</v>
      </c>
      <c r="F92" s="361">
        <v>10</v>
      </c>
      <c r="G92" s="81">
        <v>10</v>
      </c>
      <c r="H92" s="263">
        <v>10</v>
      </c>
    </row>
    <row r="93" spans="1:8" ht="60">
      <c r="A93" s="459"/>
      <c r="B93" s="25">
        <v>84</v>
      </c>
      <c r="C93" s="60" t="s">
        <v>111</v>
      </c>
      <c r="D93" s="23">
        <v>0</v>
      </c>
      <c r="E93" s="224">
        <v>0</v>
      </c>
      <c r="F93" s="224">
        <v>0</v>
      </c>
      <c r="G93" s="24">
        <v>0</v>
      </c>
      <c r="H93" s="174">
        <v>0</v>
      </c>
    </row>
    <row r="94" spans="1:8" ht="30">
      <c r="A94" s="459"/>
      <c r="B94" s="25">
        <v>85</v>
      </c>
      <c r="C94" s="60" t="s">
        <v>112</v>
      </c>
      <c r="D94" s="27">
        <v>0</v>
      </c>
      <c r="E94" s="27">
        <v>0</v>
      </c>
      <c r="F94" s="27">
        <v>0</v>
      </c>
      <c r="G94" s="28">
        <v>0</v>
      </c>
      <c r="H94" s="174">
        <v>0</v>
      </c>
    </row>
    <row r="95" spans="1:8" ht="30">
      <c r="A95" s="459"/>
      <c r="B95" s="25">
        <v>86</v>
      </c>
      <c r="C95" s="60" t="s">
        <v>113</v>
      </c>
      <c r="D95" s="27">
        <v>0</v>
      </c>
      <c r="E95" s="27">
        <v>0</v>
      </c>
      <c r="F95" s="27">
        <v>0</v>
      </c>
      <c r="G95" s="28">
        <v>0</v>
      </c>
      <c r="H95" s="174">
        <v>0</v>
      </c>
    </row>
    <row r="96" spans="1:8" ht="15">
      <c r="A96" s="459"/>
      <c r="B96" s="25">
        <v>87</v>
      </c>
      <c r="C96" s="57" t="s">
        <v>114</v>
      </c>
      <c r="D96" s="34">
        <v>20</v>
      </c>
      <c r="E96" s="34">
        <v>20</v>
      </c>
      <c r="F96" s="34">
        <v>20</v>
      </c>
      <c r="G96" s="204">
        <v>20</v>
      </c>
      <c r="H96" s="287">
        <v>20</v>
      </c>
    </row>
    <row r="97" spans="1:8" ht="15">
      <c r="A97" s="459"/>
      <c r="B97" s="25">
        <v>88</v>
      </c>
      <c r="C97" s="57" t="s">
        <v>115</v>
      </c>
      <c r="D97" s="29">
        <v>5</v>
      </c>
      <c r="E97" s="29">
        <v>5</v>
      </c>
      <c r="F97" s="29">
        <v>5</v>
      </c>
      <c r="G97" s="30">
        <v>5</v>
      </c>
      <c r="H97" s="175">
        <v>5</v>
      </c>
    </row>
    <row r="98" spans="1:8" ht="15">
      <c r="A98" s="459"/>
      <c r="B98" s="25">
        <v>89</v>
      </c>
      <c r="C98" s="57" t="s">
        <v>116</v>
      </c>
      <c r="D98" s="29">
        <v>5</v>
      </c>
      <c r="E98" s="29">
        <v>5</v>
      </c>
      <c r="F98" s="29">
        <v>5</v>
      </c>
      <c r="G98" s="30">
        <v>5</v>
      </c>
      <c r="H98" s="175">
        <v>5</v>
      </c>
    </row>
    <row r="99" spans="1:8" ht="45">
      <c r="A99" s="459"/>
      <c r="B99" s="25">
        <v>90</v>
      </c>
      <c r="C99" s="26" t="s">
        <v>117</v>
      </c>
      <c r="D99" s="27">
        <v>0</v>
      </c>
      <c r="E99" s="27">
        <v>0</v>
      </c>
      <c r="F99" s="27">
        <v>0</v>
      </c>
      <c r="G99" s="28">
        <v>0</v>
      </c>
      <c r="H99" s="174">
        <v>0</v>
      </c>
    </row>
    <row r="100" spans="1:8" ht="45">
      <c r="A100" s="443" t="s">
        <v>118</v>
      </c>
      <c r="B100" s="25">
        <v>91</v>
      </c>
      <c r="C100" s="57" t="s">
        <v>119</v>
      </c>
      <c r="D100" s="27">
        <v>0</v>
      </c>
      <c r="E100" s="27">
        <v>0</v>
      </c>
      <c r="F100" s="27">
        <v>0</v>
      </c>
      <c r="G100" s="28">
        <v>0</v>
      </c>
      <c r="H100" s="174">
        <v>0</v>
      </c>
    </row>
    <row r="101" spans="1:8" ht="30">
      <c r="A101" s="443" t="s">
        <v>14</v>
      </c>
      <c r="B101" s="25">
        <v>92</v>
      </c>
      <c r="C101" s="57" t="s">
        <v>120</v>
      </c>
      <c r="D101" s="27">
        <v>0</v>
      </c>
      <c r="E101" s="27">
        <v>0</v>
      </c>
      <c r="F101" s="27">
        <v>0</v>
      </c>
      <c r="G101" s="28">
        <v>0</v>
      </c>
      <c r="H101" s="174">
        <v>0</v>
      </c>
    </row>
    <row r="102" spans="1:8" ht="30">
      <c r="A102" s="459" t="s">
        <v>121</v>
      </c>
      <c r="B102" s="25">
        <v>93</v>
      </c>
      <c r="C102" s="57" t="s">
        <v>122</v>
      </c>
      <c r="D102" s="27">
        <v>0</v>
      </c>
      <c r="E102" s="27">
        <v>0</v>
      </c>
      <c r="F102" s="27">
        <v>0</v>
      </c>
      <c r="G102" s="28">
        <v>0</v>
      </c>
      <c r="H102" s="174">
        <v>0</v>
      </c>
    </row>
    <row r="103" spans="1:8" ht="60">
      <c r="A103" s="459"/>
      <c r="B103" s="25">
        <v>94</v>
      </c>
      <c r="C103" s="57" t="s">
        <v>123</v>
      </c>
      <c r="D103" s="27">
        <v>0</v>
      </c>
      <c r="E103" s="27">
        <v>0</v>
      </c>
      <c r="F103" s="27">
        <v>0</v>
      </c>
      <c r="G103" s="28">
        <v>0</v>
      </c>
      <c r="H103" s="174">
        <v>0</v>
      </c>
    </row>
    <row r="104" spans="1:8" ht="60">
      <c r="A104" s="459"/>
      <c r="B104" s="25">
        <v>95</v>
      </c>
      <c r="C104" s="57" t="s">
        <v>124</v>
      </c>
      <c r="D104" s="29">
        <v>10</v>
      </c>
      <c r="E104" s="29">
        <v>10</v>
      </c>
      <c r="F104" s="29">
        <v>10</v>
      </c>
      <c r="G104" s="29">
        <v>10</v>
      </c>
      <c r="H104" s="175">
        <v>10</v>
      </c>
    </row>
    <row r="105" spans="1:8" ht="15">
      <c r="A105" s="459"/>
      <c r="B105" s="25">
        <v>96</v>
      </c>
      <c r="C105" s="57" t="s">
        <v>125</v>
      </c>
      <c r="D105" s="29">
        <v>5</v>
      </c>
      <c r="E105" s="29">
        <v>5</v>
      </c>
      <c r="F105" s="29">
        <v>5</v>
      </c>
      <c r="G105" s="29">
        <v>5</v>
      </c>
      <c r="H105" s="174">
        <v>0</v>
      </c>
    </row>
    <row r="106" spans="1:8" ht="15">
      <c r="A106" s="459"/>
      <c r="B106" s="25">
        <v>97</v>
      </c>
      <c r="C106" s="57" t="s">
        <v>126</v>
      </c>
      <c r="D106" s="27">
        <v>0</v>
      </c>
      <c r="E106" s="27">
        <v>0</v>
      </c>
      <c r="F106" s="27">
        <v>0</v>
      </c>
      <c r="G106" s="27">
        <v>0</v>
      </c>
      <c r="H106" s="174">
        <v>0</v>
      </c>
    </row>
    <row r="107" spans="1:8" ht="15">
      <c r="A107" s="459"/>
      <c r="B107" s="25">
        <v>98</v>
      </c>
      <c r="C107" s="60" t="s">
        <v>127</v>
      </c>
      <c r="D107" s="29">
        <v>5</v>
      </c>
      <c r="E107" s="29">
        <v>5</v>
      </c>
      <c r="F107" s="27">
        <v>0</v>
      </c>
      <c r="G107" s="27">
        <v>0</v>
      </c>
      <c r="H107" s="174">
        <v>0</v>
      </c>
    </row>
    <row r="108" spans="1:8" ht="15">
      <c r="A108" s="459"/>
      <c r="B108" s="25">
        <v>99</v>
      </c>
      <c r="C108" s="60" t="s">
        <v>128</v>
      </c>
      <c r="D108" s="29">
        <v>5</v>
      </c>
      <c r="E108" s="29">
        <v>5</v>
      </c>
      <c r="F108" s="29">
        <v>5</v>
      </c>
      <c r="G108" s="27">
        <v>0</v>
      </c>
      <c r="H108" s="174">
        <v>0</v>
      </c>
    </row>
    <row r="109" spans="1:8" ht="15">
      <c r="A109" s="459"/>
      <c r="B109" s="25">
        <v>100</v>
      </c>
      <c r="C109" s="57" t="s">
        <v>129</v>
      </c>
      <c r="D109" s="34">
        <v>10</v>
      </c>
      <c r="E109" s="34">
        <v>10</v>
      </c>
      <c r="F109" s="34">
        <v>10</v>
      </c>
      <c r="G109" s="34">
        <v>10</v>
      </c>
      <c r="H109" s="282">
        <v>0</v>
      </c>
    </row>
    <row r="110" spans="1:8" ht="15">
      <c r="A110" s="459"/>
      <c r="B110" s="25">
        <v>101</v>
      </c>
      <c r="C110" s="57" t="s">
        <v>130</v>
      </c>
      <c r="D110" s="27">
        <v>0</v>
      </c>
      <c r="E110" s="27">
        <v>0</v>
      </c>
      <c r="F110" s="27">
        <v>0</v>
      </c>
      <c r="G110" s="27">
        <v>0</v>
      </c>
      <c r="H110" s="174">
        <v>0</v>
      </c>
    </row>
    <row r="111" spans="1:8" ht="15">
      <c r="A111" s="459"/>
      <c r="B111" s="25">
        <v>102</v>
      </c>
      <c r="C111" s="57" t="s">
        <v>131</v>
      </c>
      <c r="D111" s="27">
        <v>0</v>
      </c>
      <c r="E111" s="27">
        <v>0</v>
      </c>
      <c r="F111" s="27">
        <v>0</v>
      </c>
      <c r="G111" s="27">
        <v>0</v>
      </c>
      <c r="H111" s="174">
        <v>0</v>
      </c>
    </row>
    <row r="112" spans="1:8" ht="15">
      <c r="A112" s="459"/>
      <c r="B112" s="25">
        <v>103</v>
      </c>
      <c r="C112" s="57" t="s">
        <v>132</v>
      </c>
      <c r="D112" s="27">
        <v>0</v>
      </c>
      <c r="E112" s="27">
        <v>0</v>
      </c>
      <c r="F112" s="27">
        <v>0</v>
      </c>
      <c r="G112" s="27">
        <v>0</v>
      </c>
      <c r="H112" s="174">
        <v>0</v>
      </c>
    </row>
    <row r="113" spans="1:8" ht="15">
      <c r="A113" s="459"/>
      <c r="B113" s="25">
        <v>104</v>
      </c>
      <c r="C113" s="57" t="s">
        <v>133</v>
      </c>
      <c r="D113" s="27">
        <v>0</v>
      </c>
      <c r="E113" s="27">
        <v>0</v>
      </c>
      <c r="F113" s="27">
        <v>0</v>
      </c>
      <c r="G113" s="27">
        <v>0</v>
      </c>
      <c r="H113" s="174">
        <v>0</v>
      </c>
    </row>
    <row r="114" spans="1:8" ht="15">
      <c r="A114" s="459"/>
      <c r="B114" s="25">
        <v>105</v>
      </c>
      <c r="C114" s="57" t="s">
        <v>134</v>
      </c>
      <c r="D114" s="27">
        <v>0</v>
      </c>
      <c r="E114" s="27">
        <v>0</v>
      </c>
      <c r="F114" s="27">
        <v>0</v>
      </c>
      <c r="G114" s="27">
        <v>0</v>
      </c>
      <c r="H114" s="174">
        <v>0</v>
      </c>
    </row>
    <row r="115" spans="1:8" ht="15">
      <c r="A115" s="459"/>
      <c r="B115" s="25">
        <v>106</v>
      </c>
      <c r="C115" s="57" t="s">
        <v>135</v>
      </c>
      <c r="D115" s="27">
        <v>0</v>
      </c>
      <c r="E115" s="27">
        <v>0</v>
      </c>
      <c r="F115" s="27">
        <v>0</v>
      </c>
      <c r="G115" s="27">
        <v>0</v>
      </c>
      <c r="H115" s="174">
        <v>0</v>
      </c>
    </row>
    <row r="116" spans="1:8" ht="15">
      <c r="A116" s="459"/>
      <c r="B116" s="25">
        <v>107</v>
      </c>
      <c r="C116" s="57" t="s">
        <v>136</v>
      </c>
      <c r="D116" s="27">
        <v>0</v>
      </c>
      <c r="E116" s="27">
        <v>0</v>
      </c>
      <c r="F116" s="27">
        <v>0</v>
      </c>
      <c r="G116" s="27">
        <v>0</v>
      </c>
      <c r="H116" s="174">
        <v>0</v>
      </c>
    </row>
    <row r="117" spans="1:8" ht="15">
      <c r="A117" s="459"/>
      <c r="B117" s="25">
        <v>108</v>
      </c>
      <c r="C117" s="57" t="s">
        <v>137</v>
      </c>
      <c r="D117" s="29">
        <v>5</v>
      </c>
      <c r="E117" s="29">
        <v>5</v>
      </c>
      <c r="F117" s="27">
        <v>0</v>
      </c>
      <c r="G117" s="27">
        <v>0</v>
      </c>
      <c r="H117" s="174">
        <v>0</v>
      </c>
    </row>
    <row r="118" spans="1:8" ht="15">
      <c r="A118" s="459"/>
      <c r="B118" s="25">
        <v>109</v>
      </c>
      <c r="C118" s="57" t="s">
        <v>138</v>
      </c>
      <c r="D118" s="29">
        <v>5</v>
      </c>
      <c r="E118" s="29">
        <v>5</v>
      </c>
      <c r="F118" s="27">
        <v>0</v>
      </c>
      <c r="G118" s="27">
        <v>0</v>
      </c>
      <c r="H118" s="174">
        <v>0</v>
      </c>
    </row>
    <row r="119" spans="1:8" ht="15">
      <c r="A119" s="459"/>
      <c r="B119" s="25">
        <v>110</v>
      </c>
      <c r="C119" s="57" t="s">
        <v>139</v>
      </c>
      <c r="D119" s="29">
        <v>5</v>
      </c>
      <c r="E119" s="29">
        <v>5</v>
      </c>
      <c r="F119" s="27">
        <v>0</v>
      </c>
      <c r="G119" s="27">
        <v>0</v>
      </c>
      <c r="H119" s="174">
        <v>0</v>
      </c>
    </row>
    <row r="120" spans="1:8" ht="45">
      <c r="A120" s="459"/>
      <c r="B120" s="25">
        <v>111</v>
      </c>
      <c r="C120" s="57" t="s">
        <v>140</v>
      </c>
      <c r="D120" s="29">
        <v>10</v>
      </c>
      <c r="E120" s="29">
        <v>10</v>
      </c>
      <c r="F120" s="29">
        <v>10</v>
      </c>
      <c r="G120" s="29">
        <v>10</v>
      </c>
      <c r="H120" s="174">
        <v>0</v>
      </c>
    </row>
    <row r="121" spans="1:8" ht="32.25">
      <c r="A121" s="459"/>
      <c r="B121" s="25">
        <v>112</v>
      </c>
      <c r="C121" s="57" t="s">
        <v>141</v>
      </c>
      <c r="D121" s="29">
        <v>5</v>
      </c>
      <c r="E121" s="29">
        <v>5</v>
      </c>
      <c r="F121" s="29">
        <v>5</v>
      </c>
      <c r="G121" s="27">
        <v>0</v>
      </c>
      <c r="H121" s="174">
        <v>0</v>
      </c>
    </row>
    <row r="122" spans="1:8" ht="15">
      <c r="A122" s="459"/>
      <c r="B122" s="25">
        <v>113</v>
      </c>
      <c r="C122" s="63" t="s">
        <v>142</v>
      </c>
      <c r="D122" s="29">
        <v>5</v>
      </c>
      <c r="E122" s="29">
        <v>5</v>
      </c>
      <c r="F122" s="29">
        <v>5</v>
      </c>
      <c r="G122" s="27">
        <v>0</v>
      </c>
      <c r="H122" s="174">
        <v>0</v>
      </c>
    </row>
    <row r="123" spans="1:8" ht="15">
      <c r="A123" s="459"/>
      <c r="B123" s="25">
        <v>114</v>
      </c>
      <c r="C123" s="57" t="s">
        <v>143</v>
      </c>
      <c r="D123" s="64">
        <v>0</v>
      </c>
      <c r="E123" s="27">
        <v>0</v>
      </c>
      <c r="F123" s="27">
        <v>0</v>
      </c>
      <c r="G123" s="27">
        <v>0</v>
      </c>
      <c r="H123" s="174">
        <v>0</v>
      </c>
    </row>
    <row r="124" spans="1:8" ht="15">
      <c r="A124" s="459"/>
      <c r="B124" s="25">
        <v>115</v>
      </c>
      <c r="C124" s="57" t="s">
        <v>144</v>
      </c>
      <c r="D124" s="29">
        <v>5</v>
      </c>
      <c r="E124" s="29">
        <v>5</v>
      </c>
      <c r="F124" s="27">
        <v>0</v>
      </c>
      <c r="G124" s="27">
        <v>0</v>
      </c>
      <c r="H124" s="174">
        <v>0</v>
      </c>
    </row>
    <row r="125" spans="1:8" ht="15">
      <c r="A125" s="459"/>
      <c r="B125" s="25">
        <v>116</v>
      </c>
      <c r="C125" s="57" t="s">
        <v>145</v>
      </c>
      <c r="D125" s="29">
        <v>5</v>
      </c>
      <c r="E125" s="29">
        <v>5</v>
      </c>
      <c r="F125" s="29">
        <v>5</v>
      </c>
      <c r="G125" s="27">
        <v>0</v>
      </c>
      <c r="H125" s="174">
        <v>0</v>
      </c>
    </row>
    <row r="126" spans="1:8" ht="15">
      <c r="A126" s="459"/>
      <c r="B126" s="25">
        <v>117</v>
      </c>
      <c r="C126" s="57" t="s">
        <v>146</v>
      </c>
      <c r="D126" s="27">
        <v>0</v>
      </c>
      <c r="E126" s="27">
        <v>0</v>
      </c>
      <c r="F126" s="27">
        <v>0</v>
      </c>
      <c r="G126" s="27">
        <v>0</v>
      </c>
      <c r="H126" s="174">
        <v>0</v>
      </c>
    </row>
    <row r="127" spans="1:8" ht="15">
      <c r="A127" s="459"/>
      <c r="B127" s="25">
        <v>118</v>
      </c>
      <c r="C127" s="65" t="s">
        <v>147</v>
      </c>
      <c r="D127" s="29">
        <v>5</v>
      </c>
      <c r="E127" s="29">
        <v>5</v>
      </c>
      <c r="F127" s="29">
        <v>5</v>
      </c>
      <c r="G127" s="27">
        <v>0</v>
      </c>
      <c r="H127" s="174">
        <v>0</v>
      </c>
    </row>
    <row r="128" spans="1:8" thickBot="1">
      <c r="A128" s="459"/>
      <c r="B128" s="25">
        <v>119</v>
      </c>
      <c r="C128" s="65" t="s">
        <v>148</v>
      </c>
      <c r="D128" s="59">
        <v>0</v>
      </c>
      <c r="E128" s="59">
        <v>0</v>
      </c>
      <c r="F128" s="59">
        <v>0</v>
      </c>
      <c r="G128" s="222">
        <v>0</v>
      </c>
      <c r="H128" s="265">
        <v>0</v>
      </c>
    </row>
    <row r="129" spans="1:8" ht="30">
      <c r="A129" s="459"/>
      <c r="B129" s="25">
        <v>120</v>
      </c>
      <c r="C129" s="66" t="s">
        <v>149</v>
      </c>
      <c r="D129" s="186">
        <v>5</v>
      </c>
      <c r="E129" s="132">
        <v>5</v>
      </c>
      <c r="F129" s="132">
        <v>5</v>
      </c>
      <c r="G129" s="132">
        <v>5</v>
      </c>
      <c r="H129" s="132">
        <v>5</v>
      </c>
    </row>
    <row r="130" spans="1:8" thickBot="1">
      <c r="A130" s="459"/>
      <c r="B130" s="25">
        <v>121</v>
      </c>
      <c r="C130" s="205" t="s">
        <v>150</v>
      </c>
      <c r="D130" s="167">
        <v>10</v>
      </c>
      <c r="E130" s="133">
        <v>10</v>
      </c>
      <c r="F130" s="133">
        <v>10</v>
      </c>
      <c r="G130" s="133">
        <v>10</v>
      </c>
      <c r="H130" s="133">
        <v>10</v>
      </c>
    </row>
    <row r="131" spans="1:8" ht="30">
      <c r="A131" s="459"/>
      <c r="B131" s="25">
        <v>122</v>
      </c>
      <c r="C131" s="65" t="s">
        <v>151</v>
      </c>
      <c r="D131" s="34">
        <v>10</v>
      </c>
      <c r="E131" s="34">
        <v>10</v>
      </c>
      <c r="F131" s="34">
        <v>10</v>
      </c>
      <c r="G131" s="204">
        <v>10</v>
      </c>
      <c r="H131" s="264">
        <v>10</v>
      </c>
    </row>
    <row r="132" spans="1:8" ht="15">
      <c r="A132" s="459"/>
      <c r="B132" s="25">
        <v>123</v>
      </c>
      <c r="C132" s="65" t="s">
        <v>152</v>
      </c>
      <c r="D132" s="27">
        <v>0</v>
      </c>
      <c r="E132" s="27">
        <v>0</v>
      </c>
      <c r="F132" s="27">
        <v>0</v>
      </c>
      <c r="G132" s="28">
        <v>0</v>
      </c>
      <c r="H132" s="174">
        <v>0</v>
      </c>
    </row>
    <row r="133" spans="1:8" ht="60">
      <c r="A133" s="459"/>
      <c r="B133" s="25">
        <v>124</v>
      </c>
      <c r="C133" s="65" t="s">
        <v>153</v>
      </c>
      <c r="D133" s="27">
        <v>0</v>
      </c>
      <c r="E133" s="27">
        <v>0</v>
      </c>
      <c r="F133" s="27">
        <v>0</v>
      </c>
      <c r="G133" s="28">
        <v>0</v>
      </c>
      <c r="H133" s="174">
        <v>0</v>
      </c>
    </row>
    <row r="134" spans="1:8" ht="75">
      <c r="A134" s="459"/>
      <c r="B134" s="25">
        <v>125</v>
      </c>
      <c r="C134" s="65" t="s">
        <v>154</v>
      </c>
      <c r="D134" s="27">
        <v>0</v>
      </c>
      <c r="E134" s="27">
        <v>0</v>
      </c>
      <c r="F134" s="27">
        <v>0</v>
      </c>
      <c r="G134" s="28">
        <v>0</v>
      </c>
      <c r="H134" s="174">
        <v>0</v>
      </c>
    </row>
    <row r="135" spans="1:8" thickBot="1">
      <c r="A135" s="460" t="s">
        <v>155</v>
      </c>
      <c r="B135" s="25">
        <v>126</v>
      </c>
      <c r="C135" s="56" t="s">
        <v>156</v>
      </c>
      <c r="D135" s="80">
        <v>0</v>
      </c>
      <c r="E135" s="80">
        <v>0</v>
      </c>
      <c r="F135" s="27">
        <v>0</v>
      </c>
      <c r="G135" s="288" t="s">
        <v>157</v>
      </c>
      <c r="H135" s="289" t="s">
        <v>157</v>
      </c>
    </row>
    <row r="136" spans="1:8" ht="15">
      <c r="A136" s="459"/>
      <c r="B136" s="25">
        <v>127</v>
      </c>
      <c r="C136" s="60" t="s">
        <v>158</v>
      </c>
      <c r="D136" s="132">
        <v>10</v>
      </c>
      <c r="E136" s="132">
        <v>10</v>
      </c>
      <c r="F136" s="132">
        <v>10</v>
      </c>
      <c r="G136" s="28">
        <v>0</v>
      </c>
      <c r="H136" s="174">
        <v>0</v>
      </c>
    </row>
    <row r="137" spans="1:8" thickBot="1">
      <c r="A137" s="459"/>
      <c r="B137" s="25">
        <v>128</v>
      </c>
      <c r="C137" s="60" t="s">
        <v>159</v>
      </c>
      <c r="D137" s="133">
        <v>15</v>
      </c>
      <c r="E137" s="133">
        <v>15</v>
      </c>
      <c r="F137" s="133">
        <v>15</v>
      </c>
      <c r="G137" s="81">
        <v>15</v>
      </c>
      <c r="H137" s="263">
        <v>15</v>
      </c>
    </row>
    <row r="138" spans="1:8" ht="15">
      <c r="A138" s="459" t="s">
        <v>160</v>
      </c>
      <c r="B138" s="415">
        <v>129</v>
      </c>
      <c r="C138" s="57" t="s">
        <v>161</v>
      </c>
      <c r="D138" s="416">
        <v>20</v>
      </c>
      <c r="E138" s="416">
        <v>20</v>
      </c>
      <c r="F138" s="416">
        <v>20</v>
      </c>
      <c r="G138" s="416">
        <v>20</v>
      </c>
      <c r="H138" s="423">
        <v>20</v>
      </c>
    </row>
    <row r="139" spans="1:8" ht="15">
      <c r="A139" s="459"/>
      <c r="B139" s="415">
        <v>130</v>
      </c>
      <c r="C139" s="57" t="s">
        <v>162</v>
      </c>
      <c r="D139" s="416">
        <v>10</v>
      </c>
      <c r="E139" s="416">
        <v>10</v>
      </c>
      <c r="F139" s="416">
        <v>10</v>
      </c>
      <c r="G139" s="416">
        <v>10</v>
      </c>
      <c r="H139" s="423">
        <v>10</v>
      </c>
    </row>
    <row r="140" spans="1:8" ht="15">
      <c r="A140" s="459"/>
      <c r="B140" s="415">
        <v>131</v>
      </c>
      <c r="C140" s="57" t="s">
        <v>163</v>
      </c>
      <c r="D140" s="416">
        <v>10</v>
      </c>
      <c r="E140" s="416">
        <v>10</v>
      </c>
      <c r="F140" s="416">
        <v>10</v>
      </c>
      <c r="G140" s="416">
        <v>10</v>
      </c>
      <c r="H140" s="423">
        <v>10</v>
      </c>
    </row>
    <row r="141" spans="1:8" ht="15">
      <c r="A141" s="459"/>
      <c r="B141" s="415">
        <v>132</v>
      </c>
      <c r="C141" s="57" t="s">
        <v>164</v>
      </c>
      <c r="D141" s="416">
        <v>15</v>
      </c>
      <c r="E141" s="416">
        <v>15</v>
      </c>
      <c r="F141" s="416">
        <v>15</v>
      </c>
      <c r="G141" s="416">
        <v>15</v>
      </c>
      <c r="H141" s="423">
        <v>15</v>
      </c>
    </row>
    <row r="142" spans="1:8" ht="15">
      <c r="A142" s="459"/>
      <c r="B142" s="415">
        <v>133</v>
      </c>
      <c r="C142" s="57" t="s">
        <v>165</v>
      </c>
      <c r="D142" s="416">
        <v>5</v>
      </c>
      <c r="E142" s="416">
        <v>5</v>
      </c>
      <c r="F142" s="416">
        <v>5</v>
      </c>
      <c r="G142" s="416">
        <v>5</v>
      </c>
      <c r="H142" s="423">
        <v>5</v>
      </c>
    </row>
    <row r="143" spans="1:8" ht="15">
      <c r="A143" s="459"/>
      <c r="B143" s="25">
        <v>134</v>
      </c>
      <c r="C143" s="57" t="s">
        <v>166</v>
      </c>
      <c r="D143" s="27">
        <v>0</v>
      </c>
      <c r="E143" s="27">
        <v>0</v>
      </c>
      <c r="F143" s="27">
        <v>0</v>
      </c>
      <c r="G143" s="28">
        <v>0</v>
      </c>
      <c r="H143" s="174">
        <v>0</v>
      </c>
    </row>
    <row r="144" spans="1:8" ht="15">
      <c r="A144" s="459"/>
      <c r="B144" s="25">
        <v>135</v>
      </c>
      <c r="C144" s="57" t="s">
        <v>167</v>
      </c>
      <c r="D144" s="29">
        <v>20</v>
      </c>
      <c r="E144" s="29">
        <v>20</v>
      </c>
      <c r="F144" s="29">
        <v>20</v>
      </c>
      <c r="G144" s="28">
        <v>0</v>
      </c>
      <c r="H144" s="174">
        <v>0</v>
      </c>
    </row>
    <row r="145" spans="1:8" ht="15">
      <c r="A145" s="480" t="s">
        <v>168</v>
      </c>
      <c r="B145" s="25">
        <v>136</v>
      </c>
      <c r="C145" s="65" t="s">
        <v>169</v>
      </c>
      <c r="D145" s="29">
        <v>5</v>
      </c>
      <c r="E145" s="29">
        <v>5</v>
      </c>
      <c r="F145" s="29">
        <v>5</v>
      </c>
      <c r="G145" s="30">
        <v>5</v>
      </c>
      <c r="H145" s="174">
        <v>0</v>
      </c>
    </row>
    <row r="146" spans="1:8" ht="15">
      <c r="A146" s="480"/>
      <c r="B146" s="25">
        <v>137</v>
      </c>
      <c r="C146" s="65" t="s">
        <v>170</v>
      </c>
      <c r="D146" s="29">
        <v>5</v>
      </c>
      <c r="E146" s="29">
        <v>5</v>
      </c>
      <c r="F146" s="29">
        <v>5</v>
      </c>
      <c r="G146" s="30">
        <v>5</v>
      </c>
      <c r="H146" s="175">
        <v>5</v>
      </c>
    </row>
    <row r="147" spans="1:8" ht="30">
      <c r="A147" s="480"/>
      <c r="B147" s="25">
        <v>138</v>
      </c>
      <c r="C147" s="65" t="s">
        <v>171</v>
      </c>
      <c r="D147" s="27">
        <v>0</v>
      </c>
      <c r="E147" s="27">
        <v>0</v>
      </c>
      <c r="F147" s="27">
        <v>0</v>
      </c>
      <c r="G147" s="28">
        <v>0</v>
      </c>
      <c r="H147" s="174">
        <v>0</v>
      </c>
    </row>
    <row r="148" spans="1:8" ht="15">
      <c r="A148" s="480"/>
      <c r="B148" s="25">
        <v>139</v>
      </c>
      <c r="C148" s="65" t="s">
        <v>172</v>
      </c>
      <c r="D148" s="29">
        <v>5</v>
      </c>
      <c r="E148" s="29">
        <v>5</v>
      </c>
      <c r="F148" s="29">
        <v>5</v>
      </c>
      <c r="G148" s="30">
        <v>5</v>
      </c>
      <c r="H148" s="174">
        <v>0</v>
      </c>
    </row>
    <row r="149" spans="1:8" ht="15">
      <c r="A149" s="480"/>
      <c r="B149" s="25">
        <v>140</v>
      </c>
      <c r="C149" s="65" t="s">
        <v>173</v>
      </c>
      <c r="D149" s="29">
        <v>5</v>
      </c>
      <c r="E149" s="29">
        <v>5</v>
      </c>
      <c r="F149" s="29">
        <v>5</v>
      </c>
      <c r="G149" s="30">
        <v>5</v>
      </c>
      <c r="H149" s="174">
        <v>0</v>
      </c>
    </row>
    <row r="150" spans="1:8" ht="30">
      <c r="A150" s="480"/>
      <c r="B150" s="25">
        <v>141</v>
      </c>
      <c r="C150" s="65" t="s">
        <v>174</v>
      </c>
      <c r="D150" s="29">
        <v>5</v>
      </c>
      <c r="E150" s="29">
        <v>5</v>
      </c>
      <c r="F150" s="29">
        <v>5</v>
      </c>
      <c r="G150" s="30">
        <v>5</v>
      </c>
      <c r="H150" s="175">
        <v>5</v>
      </c>
    </row>
    <row r="151" spans="1:8" ht="15">
      <c r="A151" s="480"/>
      <c r="B151" s="25">
        <v>142</v>
      </c>
      <c r="C151" s="67" t="s">
        <v>175</v>
      </c>
      <c r="D151" s="27">
        <v>0</v>
      </c>
      <c r="E151" s="27">
        <v>0</v>
      </c>
      <c r="F151" s="27">
        <v>0</v>
      </c>
      <c r="G151" s="28">
        <v>0</v>
      </c>
      <c r="H151" s="174">
        <v>0</v>
      </c>
    </row>
    <row r="152" spans="1:8" ht="15">
      <c r="A152" s="480"/>
      <c r="B152" s="25">
        <v>143</v>
      </c>
      <c r="C152" s="65" t="s">
        <v>176</v>
      </c>
      <c r="D152" s="29">
        <v>10</v>
      </c>
      <c r="E152" s="29">
        <v>10</v>
      </c>
      <c r="F152" s="27">
        <v>0</v>
      </c>
      <c r="G152" s="28">
        <v>0</v>
      </c>
      <c r="H152" s="174">
        <v>0</v>
      </c>
    </row>
    <row r="153" spans="1:8" ht="15">
      <c r="A153" s="480"/>
      <c r="B153" s="25">
        <v>144</v>
      </c>
      <c r="C153" s="65" t="s">
        <v>177</v>
      </c>
      <c r="D153" s="29">
        <v>5</v>
      </c>
      <c r="E153" s="27">
        <v>0</v>
      </c>
      <c r="F153" s="27">
        <v>0</v>
      </c>
      <c r="G153" s="28">
        <v>0</v>
      </c>
      <c r="H153" s="174">
        <v>0</v>
      </c>
    </row>
    <row r="154" spans="1:8" ht="15">
      <c r="A154" s="480"/>
      <c r="B154" s="25">
        <v>145</v>
      </c>
      <c r="C154" s="65" t="s">
        <v>178</v>
      </c>
      <c r="D154" s="29">
        <v>5</v>
      </c>
      <c r="E154" s="29">
        <v>5</v>
      </c>
      <c r="F154" s="27">
        <v>0</v>
      </c>
      <c r="G154" s="28">
        <v>0</v>
      </c>
      <c r="H154" s="174">
        <v>0</v>
      </c>
    </row>
    <row r="155" spans="1:8" ht="15">
      <c r="A155" s="480"/>
      <c r="B155" s="25">
        <v>146</v>
      </c>
      <c r="C155" s="65" t="s">
        <v>179</v>
      </c>
      <c r="D155" s="29">
        <v>5</v>
      </c>
      <c r="E155" s="29">
        <v>5</v>
      </c>
      <c r="F155" s="29">
        <v>5</v>
      </c>
      <c r="G155" s="30">
        <v>5</v>
      </c>
      <c r="H155" s="175">
        <v>5</v>
      </c>
    </row>
    <row r="156" spans="1:8" ht="30">
      <c r="A156" s="480"/>
      <c r="B156" s="25">
        <v>147</v>
      </c>
      <c r="C156" s="65" t="s">
        <v>180</v>
      </c>
      <c r="D156" s="29">
        <v>5</v>
      </c>
      <c r="E156" s="29">
        <v>5</v>
      </c>
      <c r="F156" s="29">
        <v>5</v>
      </c>
      <c r="G156" s="30">
        <v>5</v>
      </c>
      <c r="H156" s="175">
        <v>5</v>
      </c>
    </row>
    <row r="157" spans="1:8" ht="15">
      <c r="A157" s="480"/>
      <c r="B157" s="25">
        <v>148</v>
      </c>
      <c r="C157" s="65" t="s">
        <v>181</v>
      </c>
      <c r="D157" s="29">
        <v>5</v>
      </c>
      <c r="E157" s="29">
        <v>5</v>
      </c>
      <c r="F157" s="29">
        <v>5</v>
      </c>
      <c r="G157" s="30">
        <v>5</v>
      </c>
      <c r="H157" s="175">
        <v>5</v>
      </c>
    </row>
    <row r="158" spans="1:8" ht="30">
      <c r="A158" s="480"/>
      <c r="B158" s="25">
        <v>149</v>
      </c>
      <c r="C158" s="65" t="s">
        <v>182</v>
      </c>
      <c r="D158" s="29">
        <v>5</v>
      </c>
      <c r="E158" s="29">
        <v>5</v>
      </c>
      <c r="F158" s="29">
        <v>5</v>
      </c>
      <c r="G158" s="30">
        <v>5</v>
      </c>
      <c r="H158" s="175">
        <v>5</v>
      </c>
    </row>
    <row r="159" spans="1:8" ht="15">
      <c r="A159" s="459" t="s">
        <v>51</v>
      </c>
      <c r="B159" s="25">
        <v>150</v>
      </c>
      <c r="C159" s="65" t="s">
        <v>183</v>
      </c>
      <c r="D159" s="27">
        <v>0</v>
      </c>
      <c r="E159" s="27">
        <v>0</v>
      </c>
      <c r="F159" s="27">
        <v>0</v>
      </c>
      <c r="G159" s="28">
        <v>0</v>
      </c>
      <c r="H159" s="174">
        <v>0</v>
      </c>
    </row>
    <row r="160" spans="1:8" ht="15">
      <c r="A160" s="459"/>
      <c r="B160" s="25">
        <v>151</v>
      </c>
      <c r="C160" s="65" t="s">
        <v>184</v>
      </c>
      <c r="D160" s="29">
        <v>5</v>
      </c>
      <c r="E160" s="29">
        <v>5</v>
      </c>
      <c r="F160" s="29">
        <v>5</v>
      </c>
      <c r="G160" s="30">
        <v>5</v>
      </c>
      <c r="H160" s="175">
        <v>5</v>
      </c>
    </row>
    <row r="161" spans="1:8" ht="15">
      <c r="A161" s="459"/>
      <c r="B161" s="25">
        <v>152</v>
      </c>
      <c r="C161" s="65" t="s">
        <v>185</v>
      </c>
      <c r="D161" s="29">
        <v>5</v>
      </c>
      <c r="E161" s="29">
        <v>5</v>
      </c>
      <c r="F161" s="29">
        <v>5</v>
      </c>
      <c r="G161" s="30">
        <v>5</v>
      </c>
      <c r="H161" s="175">
        <v>5</v>
      </c>
    </row>
    <row r="162" spans="1:8" ht="15">
      <c r="A162" s="459"/>
      <c r="B162" s="25">
        <v>153</v>
      </c>
      <c r="C162" s="68" t="s">
        <v>186</v>
      </c>
      <c r="D162" s="29">
        <v>5</v>
      </c>
      <c r="E162" s="29">
        <v>5</v>
      </c>
      <c r="F162" s="27">
        <v>0</v>
      </c>
      <c r="G162" s="28">
        <v>0</v>
      </c>
      <c r="H162" s="174">
        <v>0</v>
      </c>
    </row>
    <row r="163" spans="1:8" ht="15">
      <c r="A163" s="459"/>
      <c r="B163" s="25">
        <v>154</v>
      </c>
      <c r="C163" s="65" t="s">
        <v>187</v>
      </c>
      <c r="D163" s="29">
        <v>5</v>
      </c>
      <c r="E163" s="29">
        <v>5</v>
      </c>
      <c r="F163" s="29">
        <v>5</v>
      </c>
      <c r="G163" s="30">
        <v>5</v>
      </c>
      <c r="H163" s="174">
        <v>0</v>
      </c>
    </row>
    <row r="164" spans="1:8" ht="15">
      <c r="A164" s="459"/>
      <c r="B164" s="25">
        <v>155</v>
      </c>
      <c r="C164" s="69" t="s">
        <v>188</v>
      </c>
      <c r="D164" s="29">
        <v>5</v>
      </c>
      <c r="E164" s="29">
        <v>5</v>
      </c>
      <c r="F164" s="29">
        <v>5</v>
      </c>
      <c r="G164" s="28">
        <v>0</v>
      </c>
      <c r="H164" s="174">
        <v>0</v>
      </c>
    </row>
    <row r="165" spans="1:8" ht="15">
      <c r="A165" s="459"/>
      <c r="B165" s="25">
        <v>156</v>
      </c>
      <c r="C165" s="65" t="s">
        <v>189</v>
      </c>
      <c r="D165" s="29">
        <v>5</v>
      </c>
      <c r="E165" s="29">
        <v>5</v>
      </c>
      <c r="F165" s="29">
        <v>5</v>
      </c>
      <c r="G165" s="30">
        <v>5</v>
      </c>
      <c r="H165" s="175">
        <v>5</v>
      </c>
    </row>
    <row r="166" spans="1:8" thickBot="1">
      <c r="A166" s="481"/>
      <c r="B166" s="41">
        <v>157</v>
      </c>
      <c r="C166" s="70" t="s">
        <v>190</v>
      </c>
      <c r="D166" s="71">
        <v>10</v>
      </c>
      <c r="E166" s="71">
        <v>10</v>
      </c>
      <c r="F166" s="71">
        <v>10</v>
      </c>
      <c r="G166" s="72">
        <v>10</v>
      </c>
      <c r="H166" s="284">
        <v>10</v>
      </c>
    </row>
    <row r="167" spans="1:8" thickBot="1">
      <c r="A167" s="42"/>
      <c r="B167" s="43"/>
      <c r="C167" s="392" t="s">
        <v>57</v>
      </c>
      <c r="D167" s="305">
        <v>510</v>
      </c>
      <c r="E167" s="305">
        <v>505</v>
      </c>
      <c r="F167" s="305">
        <v>450</v>
      </c>
      <c r="G167" s="234">
        <v>380</v>
      </c>
      <c r="H167" s="305">
        <v>305</v>
      </c>
    </row>
    <row r="168" spans="1:8" thickBot="1">
      <c r="A168" s="47"/>
      <c r="B168" s="48"/>
      <c r="C168" s="209" t="s">
        <v>191</v>
      </c>
      <c r="D168" s="220">
        <v>50</v>
      </c>
      <c r="E168" s="360">
        <v>51</v>
      </c>
      <c r="F168" s="346">
        <v>61</v>
      </c>
      <c r="G168" s="220">
        <v>76</v>
      </c>
      <c r="H168" s="360">
        <v>88</v>
      </c>
    </row>
    <row r="169" spans="1:8" ht="15">
      <c r="A169" s="73"/>
      <c r="B169" s="73"/>
      <c r="C169" s="74"/>
      <c r="D169" s="46"/>
      <c r="E169" s="46"/>
      <c r="F169" s="46"/>
      <c r="G169" s="46"/>
      <c r="H169" s="46"/>
    </row>
    <row r="170" spans="1:8" thickBot="1">
      <c r="A170" s="73"/>
      <c r="B170" s="75"/>
      <c r="C170" s="76"/>
      <c r="D170" s="73"/>
      <c r="E170" s="73"/>
      <c r="F170" s="73"/>
      <c r="G170" s="73"/>
      <c r="H170" s="73"/>
    </row>
    <row r="171" spans="1:8" ht="15.75" customHeight="1" thickBot="1">
      <c r="A171" s="477" t="s">
        <v>192</v>
      </c>
      <c r="B171" s="478"/>
      <c r="C171" s="478"/>
      <c r="D171" s="439"/>
      <c r="E171" s="439"/>
      <c r="F171" s="194"/>
      <c r="G171" s="194"/>
      <c r="H171" s="195"/>
    </row>
    <row r="172" spans="1:8" ht="15">
      <c r="A172" s="483" t="s">
        <v>193</v>
      </c>
      <c r="B172" s="21">
        <v>158</v>
      </c>
      <c r="C172" s="78" t="s">
        <v>194</v>
      </c>
      <c r="D172" s="23">
        <v>0</v>
      </c>
      <c r="E172" s="23">
        <v>0</v>
      </c>
      <c r="F172" s="23">
        <v>0</v>
      </c>
      <c r="G172" s="24">
        <v>0</v>
      </c>
      <c r="H172" s="173">
        <v>0</v>
      </c>
    </row>
    <row r="173" spans="1:8" ht="30">
      <c r="A173" s="495"/>
      <c r="B173" s="25">
        <v>159</v>
      </c>
      <c r="C173" s="65" t="s">
        <v>195</v>
      </c>
      <c r="D173" s="27">
        <v>0</v>
      </c>
      <c r="E173" s="27">
        <v>0</v>
      </c>
      <c r="F173" s="27">
        <v>0</v>
      </c>
      <c r="G173" s="28">
        <v>0</v>
      </c>
      <c r="H173" s="174">
        <v>0</v>
      </c>
    </row>
    <row r="174" spans="1:8" ht="30">
      <c r="A174" s="495"/>
      <c r="B174" s="25">
        <v>160</v>
      </c>
      <c r="C174" s="65" t="s">
        <v>196</v>
      </c>
      <c r="D174" s="59">
        <v>0</v>
      </c>
      <c r="E174" s="59">
        <v>0</v>
      </c>
      <c r="F174" s="59">
        <v>0</v>
      </c>
      <c r="G174" s="32">
        <v>0</v>
      </c>
      <c r="H174" s="58">
        <v>0</v>
      </c>
    </row>
    <row r="175" spans="1:8" thickBot="1">
      <c r="A175" s="495"/>
      <c r="B175" s="25">
        <v>161</v>
      </c>
      <c r="C175" s="66" t="s">
        <v>197</v>
      </c>
      <c r="D175" s="59">
        <v>0</v>
      </c>
      <c r="E175" s="59">
        <v>0</v>
      </c>
      <c r="F175" s="59">
        <v>0</v>
      </c>
      <c r="G175" s="32">
        <v>0</v>
      </c>
      <c r="H175" s="174">
        <v>0</v>
      </c>
    </row>
    <row r="176" spans="1:8" ht="30.75" thickBot="1">
      <c r="A176" s="495"/>
      <c r="B176" s="25">
        <v>162</v>
      </c>
      <c r="C176" s="66" t="s">
        <v>198</v>
      </c>
      <c r="D176" s="132">
        <v>5</v>
      </c>
      <c r="E176" s="59">
        <v>0</v>
      </c>
      <c r="F176" s="27">
        <v>0</v>
      </c>
      <c r="G176" s="28">
        <v>0</v>
      </c>
      <c r="H176" s="174">
        <v>0</v>
      </c>
    </row>
    <row r="177" spans="1:9" ht="30">
      <c r="A177" s="495"/>
      <c r="B177" s="25">
        <v>163</v>
      </c>
      <c r="C177" s="66" t="s">
        <v>199</v>
      </c>
      <c r="D177" s="134">
        <v>5</v>
      </c>
      <c r="E177" s="363">
        <v>5</v>
      </c>
      <c r="F177" s="27">
        <v>0</v>
      </c>
      <c r="G177" s="28">
        <v>0</v>
      </c>
      <c r="H177" s="174">
        <v>0</v>
      </c>
    </row>
    <row r="178" spans="1:9" ht="30.75" thickBot="1">
      <c r="A178" s="495"/>
      <c r="B178" s="25">
        <v>164</v>
      </c>
      <c r="C178" s="169" t="s">
        <v>200</v>
      </c>
      <c r="D178" s="133">
        <v>5</v>
      </c>
      <c r="E178" s="361">
        <v>5</v>
      </c>
      <c r="F178" s="79">
        <v>5</v>
      </c>
      <c r="G178" s="41">
        <v>5</v>
      </c>
      <c r="H178" s="290">
        <v>0</v>
      </c>
    </row>
    <row r="179" spans="1:9" s="17" customFormat="1" ht="15.75" customHeight="1" thickBot="1">
      <c r="A179" s="457" t="s">
        <v>201</v>
      </c>
      <c r="B179" s="458"/>
      <c r="C179" s="458"/>
      <c r="D179" s="418"/>
      <c r="E179" s="418"/>
      <c r="F179" s="417"/>
      <c r="G179" s="417"/>
      <c r="H179" s="419"/>
    </row>
    <row r="180" spans="1:9" ht="45">
      <c r="A180" s="440" t="s">
        <v>202</v>
      </c>
      <c r="B180" s="21">
        <v>165</v>
      </c>
      <c r="C180" s="56" t="s">
        <v>203</v>
      </c>
      <c r="D180" s="23">
        <v>0</v>
      </c>
      <c r="E180" s="23">
        <v>0</v>
      </c>
      <c r="F180" s="23">
        <v>0</v>
      </c>
      <c r="G180" s="24">
        <v>0</v>
      </c>
      <c r="H180" s="282">
        <v>0</v>
      </c>
    </row>
    <row r="181" spans="1:9" ht="30.75" thickBot="1">
      <c r="A181" s="441" t="s">
        <v>14</v>
      </c>
      <c r="B181" s="25">
        <v>166</v>
      </c>
      <c r="C181" s="57" t="s">
        <v>204</v>
      </c>
      <c r="D181" s="59">
        <v>0</v>
      </c>
      <c r="E181" s="59">
        <v>0</v>
      </c>
      <c r="F181" s="27">
        <v>0</v>
      </c>
      <c r="G181" s="32">
        <v>0</v>
      </c>
      <c r="H181" s="174">
        <v>0</v>
      </c>
    </row>
    <row r="182" spans="1:9" ht="30.75" thickBot="1">
      <c r="A182" s="465" t="s">
        <v>205</v>
      </c>
      <c r="B182" s="25">
        <v>167</v>
      </c>
      <c r="C182" s="33" t="s">
        <v>206</v>
      </c>
      <c r="D182" s="132">
        <v>5</v>
      </c>
      <c r="E182" s="363">
        <v>5</v>
      </c>
      <c r="F182" s="59">
        <v>0</v>
      </c>
      <c r="G182" s="28">
        <v>0</v>
      </c>
      <c r="H182" s="174">
        <v>0</v>
      </c>
    </row>
    <row r="183" spans="1:9" ht="30">
      <c r="A183" s="465"/>
      <c r="B183" s="25">
        <v>168</v>
      </c>
      <c r="C183" s="33" t="s">
        <v>207</v>
      </c>
      <c r="D183" s="134">
        <v>10</v>
      </c>
      <c r="E183" s="134">
        <v>10</v>
      </c>
      <c r="F183" s="363">
        <v>10</v>
      </c>
      <c r="G183" s="28">
        <v>0</v>
      </c>
      <c r="H183" s="174">
        <v>0</v>
      </c>
    </row>
    <row r="184" spans="1:9" ht="30.75" thickBot="1">
      <c r="A184" s="465"/>
      <c r="B184" s="25">
        <v>169</v>
      </c>
      <c r="C184" s="33" t="s">
        <v>208</v>
      </c>
      <c r="D184" s="133">
        <v>15</v>
      </c>
      <c r="E184" s="133">
        <v>15</v>
      </c>
      <c r="F184" s="361">
        <v>15</v>
      </c>
      <c r="G184" s="81">
        <v>15</v>
      </c>
      <c r="H184" s="174">
        <v>0</v>
      </c>
    </row>
    <row r="185" spans="1:9" ht="15">
      <c r="A185" s="465"/>
      <c r="B185" s="25">
        <v>170</v>
      </c>
      <c r="C185" s="37" t="s">
        <v>209</v>
      </c>
      <c r="D185" s="34">
        <v>5</v>
      </c>
      <c r="E185" s="34">
        <v>5</v>
      </c>
      <c r="F185" s="23">
        <v>0</v>
      </c>
      <c r="G185" s="24">
        <v>0</v>
      </c>
      <c r="H185" s="174">
        <v>0</v>
      </c>
    </row>
    <row r="186" spans="1:9" ht="45.75" thickBot="1">
      <c r="A186" s="466"/>
      <c r="B186" s="79">
        <v>171</v>
      </c>
      <c r="C186" s="84" t="s">
        <v>210</v>
      </c>
      <c r="D186" s="59">
        <v>0</v>
      </c>
      <c r="E186" s="59">
        <v>0</v>
      </c>
      <c r="F186" s="59">
        <v>0</v>
      </c>
      <c r="G186" s="32">
        <v>0</v>
      </c>
      <c r="H186" s="58">
        <v>0</v>
      </c>
    </row>
    <row r="187" spans="1:9" ht="15.75" customHeight="1" thickBot="1">
      <c r="A187" s="461" t="s">
        <v>211</v>
      </c>
      <c r="B187" s="462"/>
      <c r="C187" s="462"/>
      <c r="D187" s="420"/>
      <c r="E187" s="420"/>
      <c r="F187" s="420"/>
      <c r="G187" s="420"/>
      <c r="H187" s="421"/>
    </row>
    <row r="188" spans="1:9" thickBot="1">
      <c r="A188" s="470" t="s">
        <v>212</v>
      </c>
      <c r="B188" s="21">
        <v>172</v>
      </c>
      <c r="C188" s="103" t="s">
        <v>213</v>
      </c>
      <c r="D188" s="80">
        <v>0</v>
      </c>
      <c r="E188" s="80">
        <v>0</v>
      </c>
      <c r="F188" s="80">
        <v>0</v>
      </c>
      <c r="G188" s="197">
        <v>0</v>
      </c>
      <c r="H188" s="282">
        <v>0</v>
      </c>
    </row>
    <row r="189" spans="1:9" ht="15">
      <c r="A189" s="465"/>
      <c r="B189" s="25">
        <v>173</v>
      </c>
      <c r="C189" s="36" t="s">
        <v>214</v>
      </c>
      <c r="D189" s="132">
        <v>5</v>
      </c>
      <c r="E189" s="132">
        <v>5</v>
      </c>
      <c r="F189" s="132">
        <v>5</v>
      </c>
      <c r="G189" s="28">
        <v>0</v>
      </c>
      <c r="H189" s="174">
        <v>0</v>
      </c>
    </row>
    <row r="190" spans="1:9" thickBot="1">
      <c r="A190" s="465"/>
      <c r="B190" s="79">
        <v>174</v>
      </c>
      <c r="C190" s="168" t="s">
        <v>215</v>
      </c>
      <c r="D190" s="133">
        <v>10</v>
      </c>
      <c r="E190" s="133">
        <v>10</v>
      </c>
      <c r="F190" s="133">
        <v>10</v>
      </c>
      <c r="G190" s="199">
        <v>10</v>
      </c>
      <c r="H190" s="291">
        <v>0</v>
      </c>
    </row>
    <row r="191" spans="1:9" ht="15.75" customHeight="1" thickBot="1">
      <c r="A191" s="482"/>
      <c r="B191" s="463" t="s">
        <v>216</v>
      </c>
      <c r="C191" s="464"/>
      <c r="D191" s="425"/>
      <c r="E191" s="336"/>
      <c r="F191" s="336"/>
      <c r="G191" s="206"/>
      <c r="H191" s="292"/>
      <c r="I191" s="281"/>
    </row>
    <row r="192" spans="1:9" ht="15">
      <c r="A192" s="465"/>
      <c r="B192" s="21">
        <v>175</v>
      </c>
      <c r="C192" s="218" t="s">
        <v>217</v>
      </c>
      <c r="D192" s="23">
        <v>0</v>
      </c>
      <c r="E192" s="23">
        <v>0</v>
      </c>
      <c r="F192" s="23">
        <v>0</v>
      </c>
      <c r="G192" s="24">
        <v>0</v>
      </c>
      <c r="H192" s="173">
        <v>0</v>
      </c>
    </row>
    <row r="193" spans="1:8" ht="15">
      <c r="A193" s="465"/>
      <c r="B193" s="25">
        <v>176</v>
      </c>
      <c r="C193" s="1" t="s">
        <v>218</v>
      </c>
      <c r="D193" s="27">
        <v>0</v>
      </c>
      <c r="E193" s="27">
        <v>0</v>
      </c>
      <c r="F193" s="27">
        <v>0</v>
      </c>
      <c r="G193" s="28">
        <v>0</v>
      </c>
      <c r="H193" s="174">
        <v>0</v>
      </c>
    </row>
    <row r="194" spans="1:8" ht="15">
      <c r="A194" s="465"/>
      <c r="B194" s="25">
        <v>177</v>
      </c>
      <c r="C194" s="1" t="s">
        <v>219</v>
      </c>
      <c r="D194" s="27">
        <v>0</v>
      </c>
      <c r="E194" s="27">
        <v>0</v>
      </c>
      <c r="F194" s="27">
        <v>0</v>
      </c>
      <c r="G194" s="28">
        <v>0</v>
      </c>
      <c r="H194" s="174">
        <v>0</v>
      </c>
    </row>
    <row r="195" spans="1:8" ht="15">
      <c r="A195" s="465"/>
      <c r="B195" s="25">
        <v>178</v>
      </c>
      <c r="C195" s="1" t="s">
        <v>220</v>
      </c>
      <c r="D195" s="27">
        <v>0</v>
      </c>
      <c r="E195" s="27">
        <v>0</v>
      </c>
      <c r="F195" s="27">
        <v>0</v>
      </c>
      <c r="G195" s="28">
        <v>0</v>
      </c>
      <c r="H195" s="174">
        <v>0</v>
      </c>
    </row>
    <row r="196" spans="1:8" ht="15">
      <c r="A196" s="465"/>
      <c r="B196" s="25">
        <v>179</v>
      </c>
      <c r="C196" s="1" t="s">
        <v>221</v>
      </c>
      <c r="D196" s="27">
        <v>0</v>
      </c>
      <c r="E196" s="27">
        <v>0</v>
      </c>
      <c r="F196" s="27">
        <v>0</v>
      </c>
      <c r="G196" s="28">
        <v>0</v>
      </c>
      <c r="H196" s="174">
        <v>0</v>
      </c>
    </row>
    <row r="197" spans="1:8" ht="15">
      <c r="A197" s="465"/>
      <c r="B197" s="25">
        <v>180</v>
      </c>
      <c r="C197" s="1" t="s">
        <v>222</v>
      </c>
      <c r="D197" s="59">
        <v>0</v>
      </c>
      <c r="E197" s="59">
        <v>0</v>
      </c>
      <c r="F197" s="59">
        <v>0</v>
      </c>
      <c r="G197" s="32">
        <v>0</v>
      </c>
      <c r="H197" s="58">
        <v>0</v>
      </c>
    </row>
    <row r="198" spans="1:8" ht="15">
      <c r="A198" s="465"/>
      <c r="B198" s="25">
        <v>181</v>
      </c>
      <c r="C198" s="2" t="s">
        <v>223</v>
      </c>
      <c r="D198" s="59">
        <v>0</v>
      </c>
      <c r="E198" s="59">
        <v>0</v>
      </c>
      <c r="F198" s="59">
        <v>0</v>
      </c>
      <c r="G198" s="32">
        <v>0</v>
      </c>
      <c r="H198" s="174">
        <v>0</v>
      </c>
    </row>
    <row r="199" spans="1:8" ht="15">
      <c r="A199" s="465"/>
      <c r="B199" s="25">
        <v>182</v>
      </c>
      <c r="C199" s="2" t="s">
        <v>224</v>
      </c>
      <c r="D199" s="79">
        <v>5</v>
      </c>
      <c r="E199" s="79">
        <v>5</v>
      </c>
      <c r="F199" s="79">
        <v>5</v>
      </c>
      <c r="G199" s="199">
        <v>5</v>
      </c>
      <c r="H199" s="58">
        <v>0</v>
      </c>
    </row>
    <row r="200" spans="1:8" ht="15">
      <c r="A200" s="465"/>
      <c r="B200" s="25">
        <v>183</v>
      </c>
      <c r="C200" s="2" t="s">
        <v>225</v>
      </c>
      <c r="D200" s="25">
        <v>2</v>
      </c>
      <c r="E200" s="25">
        <v>2</v>
      </c>
      <c r="F200" s="27">
        <v>0</v>
      </c>
      <c r="G200" s="28">
        <v>0</v>
      </c>
      <c r="H200" s="174">
        <v>0</v>
      </c>
    </row>
    <row r="201" spans="1:8" thickBot="1">
      <c r="A201" s="465"/>
      <c r="B201" s="25">
        <v>184</v>
      </c>
      <c r="C201" s="2" t="s">
        <v>226</v>
      </c>
      <c r="D201" s="80">
        <v>0</v>
      </c>
      <c r="E201" s="80">
        <v>0</v>
      </c>
      <c r="F201" s="80">
        <v>0</v>
      </c>
      <c r="G201" s="28">
        <v>0</v>
      </c>
      <c r="H201" s="174">
        <v>0</v>
      </c>
    </row>
    <row r="202" spans="1:8" ht="15">
      <c r="A202" s="465"/>
      <c r="B202" s="25">
        <v>185</v>
      </c>
      <c r="C202" s="2" t="s">
        <v>227</v>
      </c>
      <c r="D202" s="132">
        <v>1</v>
      </c>
      <c r="E202" s="132">
        <v>1</v>
      </c>
      <c r="F202" s="27">
        <v>0</v>
      </c>
      <c r="G202" s="28">
        <v>0</v>
      </c>
      <c r="H202" s="174">
        <v>0</v>
      </c>
    </row>
    <row r="203" spans="1:8" thickBot="1">
      <c r="A203" s="465"/>
      <c r="B203" s="25">
        <v>186</v>
      </c>
      <c r="C203" s="2" t="s">
        <v>228</v>
      </c>
      <c r="D203" s="157">
        <v>2</v>
      </c>
      <c r="E203" s="157">
        <v>2</v>
      </c>
      <c r="F203" s="165">
        <v>2</v>
      </c>
      <c r="G203" s="28">
        <v>0</v>
      </c>
      <c r="H203" s="174">
        <v>0</v>
      </c>
    </row>
    <row r="204" spans="1:8" ht="15">
      <c r="A204" s="465"/>
      <c r="B204" s="25">
        <v>187</v>
      </c>
      <c r="C204" s="1" t="s">
        <v>229</v>
      </c>
      <c r="D204" s="34">
        <v>1</v>
      </c>
      <c r="E204" s="34">
        <v>1</v>
      </c>
      <c r="F204" s="23">
        <v>0</v>
      </c>
      <c r="G204" s="24">
        <v>0</v>
      </c>
      <c r="H204" s="174">
        <v>0</v>
      </c>
    </row>
    <row r="205" spans="1:8" ht="15">
      <c r="A205" s="465"/>
      <c r="B205" s="25">
        <v>188</v>
      </c>
      <c r="C205" s="1" t="s">
        <v>230</v>
      </c>
      <c r="D205" s="29">
        <v>1</v>
      </c>
      <c r="E205" s="29">
        <v>1</v>
      </c>
      <c r="F205" s="27">
        <v>0</v>
      </c>
      <c r="G205" s="28">
        <v>0</v>
      </c>
      <c r="H205" s="174">
        <v>0</v>
      </c>
    </row>
    <row r="206" spans="1:8" ht="15">
      <c r="A206" s="465"/>
      <c r="B206" s="25">
        <v>189</v>
      </c>
      <c r="C206" s="1" t="s">
        <v>231</v>
      </c>
      <c r="D206" s="29">
        <v>1</v>
      </c>
      <c r="E206" s="29">
        <v>1</v>
      </c>
      <c r="F206" s="27">
        <v>0</v>
      </c>
      <c r="G206" s="28">
        <v>0</v>
      </c>
      <c r="H206" s="174">
        <v>0</v>
      </c>
    </row>
    <row r="207" spans="1:8" ht="15">
      <c r="A207" s="465"/>
      <c r="B207" s="25">
        <v>190</v>
      </c>
      <c r="C207" s="1" t="s">
        <v>232</v>
      </c>
      <c r="D207" s="29">
        <v>1</v>
      </c>
      <c r="E207" s="29">
        <v>1</v>
      </c>
      <c r="F207" s="27">
        <v>0</v>
      </c>
      <c r="G207" s="28">
        <v>0</v>
      </c>
      <c r="H207" s="174">
        <v>0</v>
      </c>
    </row>
    <row r="208" spans="1:8" ht="15">
      <c r="A208" s="465"/>
      <c r="B208" s="25">
        <v>191</v>
      </c>
      <c r="C208" s="1" t="s">
        <v>233</v>
      </c>
      <c r="D208" s="3">
        <v>1</v>
      </c>
      <c r="E208" s="3">
        <v>1</v>
      </c>
      <c r="F208" s="3">
        <v>1</v>
      </c>
      <c r="G208" s="200">
        <v>0</v>
      </c>
      <c r="H208" s="293">
        <v>0</v>
      </c>
    </row>
    <row r="209" spans="1:8" thickBot="1">
      <c r="A209" s="465"/>
      <c r="B209" s="25">
        <v>192</v>
      </c>
      <c r="C209" s="2" t="s">
        <v>234</v>
      </c>
      <c r="D209" s="59">
        <v>0</v>
      </c>
      <c r="E209" s="59">
        <v>0</v>
      </c>
      <c r="F209" s="59">
        <v>0</v>
      </c>
      <c r="G209" s="28">
        <v>0</v>
      </c>
      <c r="H209" s="174">
        <v>0</v>
      </c>
    </row>
    <row r="210" spans="1:8" ht="15">
      <c r="A210" s="465"/>
      <c r="B210" s="25">
        <v>193</v>
      </c>
      <c r="C210" s="2" t="s">
        <v>235</v>
      </c>
      <c r="D210" s="132">
        <v>1</v>
      </c>
      <c r="E210" s="132">
        <v>1</v>
      </c>
      <c r="F210" s="27">
        <v>0</v>
      </c>
      <c r="G210" s="28">
        <v>0</v>
      </c>
      <c r="H210" s="174">
        <v>0</v>
      </c>
    </row>
    <row r="211" spans="1:8" thickBot="1">
      <c r="A211" s="465"/>
      <c r="B211" s="25">
        <v>194</v>
      </c>
      <c r="C211" s="2" t="s">
        <v>236</v>
      </c>
      <c r="D211" s="157">
        <v>2</v>
      </c>
      <c r="E211" s="157">
        <v>2</v>
      </c>
      <c r="F211" s="165">
        <v>2</v>
      </c>
      <c r="G211" s="28">
        <v>0</v>
      </c>
      <c r="H211" s="174">
        <v>0</v>
      </c>
    </row>
    <row r="212" spans="1:8" thickBot="1">
      <c r="A212" s="465"/>
      <c r="B212" s="25">
        <v>195</v>
      </c>
      <c r="C212" s="2" t="s">
        <v>237</v>
      </c>
      <c r="D212" s="132">
        <v>1</v>
      </c>
      <c r="E212" s="132">
        <v>1</v>
      </c>
      <c r="F212" s="80">
        <v>0</v>
      </c>
      <c r="G212" s="28">
        <v>0</v>
      </c>
      <c r="H212" s="174">
        <v>0</v>
      </c>
    </row>
    <row r="213" spans="1:8" ht="15">
      <c r="A213" s="465"/>
      <c r="B213" s="25">
        <v>196</v>
      </c>
      <c r="C213" s="2" t="s">
        <v>238</v>
      </c>
      <c r="D213" s="158">
        <v>2</v>
      </c>
      <c r="E213" s="164">
        <v>2</v>
      </c>
      <c r="F213" s="159">
        <v>2</v>
      </c>
      <c r="G213" s="28">
        <v>0</v>
      </c>
      <c r="H213" s="174">
        <v>0</v>
      </c>
    </row>
    <row r="214" spans="1:8" thickBot="1">
      <c r="A214" s="465"/>
      <c r="B214" s="25">
        <v>197</v>
      </c>
      <c r="C214" s="36" t="s">
        <v>239</v>
      </c>
      <c r="D214" s="157">
        <v>3</v>
      </c>
      <c r="E214" s="157">
        <v>3</v>
      </c>
      <c r="F214" s="157">
        <v>3</v>
      </c>
      <c r="G214" s="201">
        <v>3</v>
      </c>
      <c r="H214" s="294">
        <v>3</v>
      </c>
    </row>
    <row r="215" spans="1:8" ht="15">
      <c r="A215" s="465"/>
      <c r="B215" s="25">
        <v>198</v>
      </c>
      <c r="C215" s="2" t="s">
        <v>240</v>
      </c>
      <c r="D215" s="159">
        <v>1</v>
      </c>
      <c r="E215" s="132">
        <v>1</v>
      </c>
      <c r="F215" s="23">
        <v>0</v>
      </c>
      <c r="G215" s="28">
        <v>0</v>
      </c>
      <c r="H215" s="174">
        <v>0</v>
      </c>
    </row>
    <row r="216" spans="1:8" thickBot="1">
      <c r="A216" s="465"/>
      <c r="B216" s="25">
        <v>199</v>
      </c>
      <c r="C216" s="36" t="s">
        <v>241</v>
      </c>
      <c r="D216" s="157">
        <v>2</v>
      </c>
      <c r="E216" s="157">
        <v>2</v>
      </c>
      <c r="F216" s="166">
        <v>2</v>
      </c>
      <c r="G216" s="28">
        <v>0</v>
      </c>
      <c r="H216" s="174">
        <v>0</v>
      </c>
    </row>
    <row r="217" spans="1:8" ht="15">
      <c r="A217" s="465"/>
      <c r="B217" s="25">
        <v>200</v>
      </c>
      <c r="C217" s="36" t="s">
        <v>242</v>
      </c>
      <c r="D217" s="159">
        <v>1</v>
      </c>
      <c r="E217" s="132">
        <v>1</v>
      </c>
      <c r="F217" s="159">
        <v>1</v>
      </c>
      <c r="G217" s="28">
        <v>0</v>
      </c>
      <c r="H217" s="174">
        <v>0</v>
      </c>
    </row>
    <row r="218" spans="1:8" thickBot="1">
      <c r="A218" s="465"/>
      <c r="B218" s="25">
        <v>201</v>
      </c>
      <c r="C218" s="36" t="s">
        <v>243</v>
      </c>
      <c r="D218" s="157">
        <v>2</v>
      </c>
      <c r="E218" s="157">
        <v>2</v>
      </c>
      <c r="F218" s="157">
        <v>2</v>
      </c>
      <c r="G218" s="201">
        <v>2</v>
      </c>
      <c r="H218" s="294">
        <v>2</v>
      </c>
    </row>
    <row r="219" spans="1:8" ht="30">
      <c r="A219" s="465"/>
      <c r="B219" s="25">
        <v>202</v>
      </c>
      <c r="C219" s="5" t="s">
        <v>244</v>
      </c>
      <c r="D219" s="6">
        <v>10</v>
      </c>
      <c r="E219" s="6">
        <v>10</v>
      </c>
      <c r="F219" s="6">
        <v>10</v>
      </c>
      <c r="G219" s="202">
        <v>10</v>
      </c>
      <c r="H219" s="295">
        <v>10</v>
      </c>
    </row>
    <row r="220" spans="1:8" ht="60">
      <c r="A220" s="465"/>
      <c r="B220" s="25">
        <v>203</v>
      </c>
      <c r="C220" s="5" t="s">
        <v>245</v>
      </c>
      <c r="D220" s="7">
        <v>10</v>
      </c>
      <c r="E220" s="7">
        <v>10</v>
      </c>
      <c r="F220" s="7">
        <v>10</v>
      </c>
      <c r="G220" s="203">
        <v>10</v>
      </c>
      <c r="H220" s="295">
        <v>10</v>
      </c>
    </row>
    <row r="221" spans="1:8" ht="15">
      <c r="A221" s="465"/>
      <c r="B221" s="25">
        <v>204</v>
      </c>
      <c r="C221" s="37" t="s">
        <v>246</v>
      </c>
      <c r="D221" s="7">
        <v>10</v>
      </c>
      <c r="E221" s="7">
        <v>10</v>
      </c>
      <c r="F221" s="7">
        <v>10</v>
      </c>
      <c r="G221" s="203">
        <v>10</v>
      </c>
      <c r="H221" s="295">
        <v>10</v>
      </c>
    </row>
    <row r="222" spans="1:8" ht="45">
      <c r="A222" s="465"/>
      <c r="B222" s="25">
        <v>205</v>
      </c>
      <c r="C222" s="37" t="s">
        <v>247</v>
      </c>
      <c r="D222" s="29">
        <v>5</v>
      </c>
      <c r="E222" s="29">
        <v>5</v>
      </c>
      <c r="F222" s="29">
        <v>5</v>
      </c>
      <c r="G222" s="30">
        <v>5</v>
      </c>
      <c r="H222" s="174">
        <v>0</v>
      </c>
    </row>
    <row r="223" spans="1:8" ht="30">
      <c r="A223" s="465"/>
      <c r="B223" s="25">
        <v>206</v>
      </c>
      <c r="C223" s="37" t="s">
        <v>248</v>
      </c>
      <c r="D223" s="29">
        <v>5</v>
      </c>
      <c r="E223" s="29">
        <v>5</v>
      </c>
      <c r="F223" s="29">
        <v>5</v>
      </c>
      <c r="G223" s="30">
        <v>5</v>
      </c>
      <c r="H223" s="175">
        <v>5</v>
      </c>
    </row>
    <row r="224" spans="1:8" ht="15">
      <c r="A224" s="465"/>
      <c r="B224" s="25">
        <v>207</v>
      </c>
      <c r="C224" s="37" t="s">
        <v>209</v>
      </c>
      <c r="D224" s="29">
        <v>5</v>
      </c>
      <c r="E224" s="29">
        <v>5</v>
      </c>
      <c r="F224" s="27">
        <v>0</v>
      </c>
      <c r="G224" s="28">
        <v>0</v>
      </c>
      <c r="H224" s="174">
        <v>0</v>
      </c>
    </row>
    <row r="225" spans="1:8" ht="45.75" thickBot="1">
      <c r="A225" s="466"/>
      <c r="B225" s="79">
        <v>208</v>
      </c>
      <c r="C225" s="84" t="s">
        <v>249</v>
      </c>
      <c r="D225" s="59">
        <v>0</v>
      </c>
      <c r="E225" s="59">
        <v>0</v>
      </c>
      <c r="F225" s="59">
        <v>0</v>
      </c>
      <c r="G225" s="32">
        <v>0</v>
      </c>
      <c r="H225" s="58">
        <v>0</v>
      </c>
    </row>
    <row r="226" spans="1:8" s="17" customFormat="1" ht="15.75" customHeight="1" thickBot="1">
      <c r="A226" s="457" t="s">
        <v>250</v>
      </c>
      <c r="B226" s="458"/>
      <c r="C226" s="458"/>
      <c r="D226" s="417"/>
      <c r="E226" s="417"/>
      <c r="F226" s="417"/>
      <c r="G226" s="417"/>
      <c r="H226" s="419"/>
    </row>
    <row r="227" spans="1:8" ht="60">
      <c r="A227" s="440" t="s">
        <v>251</v>
      </c>
      <c r="B227" s="21">
        <v>209</v>
      </c>
      <c r="C227" s="22" t="s">
        <v>252</v>
      </c>
      <c r="D227" s="23">
        <v>0</v>
      </c>
      <c r="E227" s="23">
        <v>0</v>
      </c>
      <c r="F227" s="23">
        <v>0</v>
      </c>
      <c r="G227" s="24">
        <v>0</v>
      </c>
      <c r="H227" s="282">
        <v>0</v>
      </c>
    </row>
    <row r="228" spans="1:8" ht="30">
      <c r="A228" s="441" t="s">
        <v>14</v>
      </c>
      <c r="B228" s="25">
        <v>210</v>
      </c>
      <c r="C228" s="26" t="s">
        <v>204</v>
      </c>
      <c r="D228" s="27">
        <v>0</v>
      </c>
      <c r="E228" s="27">
        <v>0</v>
      </c>
      <c r="F228" s="27">
        <v>0</v>
      </c>
      <c r="G228" s="28">
        <v>0</v>
      </c>
      <c r="H228" s="174">
        <v>0</v>
      </c>
    </row>
    <row r="229" spans="1:8" ht="30">
      <c r="A229" s="475" t="s">
        <v>253</v>
      </c>
      <c r="B229" s="25">
        <v>211</v>
      </c>
      <c r="C229" s="37" t="s">
        <v>254</v>
      </c>
      <c r="D229" s="27">
        <v>0</v>
      </c>
      <c r="E229" s="27">
        <v>0</v>
      </c>
      <c r="F229" s="27">
        <v>0</v>
      </c>
      <c r="G229" s="28">
        <v>0</v>
      </c>
      <c r="H229" s="174">
        <v>0</v>
      </c>
    </row>
    <row r="230" spans="1:8" ht="30.75" thickBot="1">
      <c r="A230" s="476"/>
      <c r="B230" s="25">
        <v>212</v>
      </c>
      <c r="C230" s="37" t="s">
        <v>255</v>
      </c>
      <c r="D230" s="59">
        <v>0</v>
      </c>
      <c r="E230" s="59">
        <v>0</v>
      </c>
      <c r="F230" s="59">
        <v>0</v>
      </c>
      <c r="G230" s="32">
        <v>0</v>
      </c>
      <c r="H230" s="174">
        <v>0</v>
      </c>
    </row>
    <row r="231" spans="1:8" ht="30">
      <c r="A231" s="476"/>
      <c r="B231" s="25">
        <v>213</v>
      </c>
      <c r="C231" s="36" t="s">
        <v>256</v>
      </c>
      <c r="D231" s="132">
        <v>10</v>
      </c>
      <c r="E231" s="132">
        <v>10</v>
      </c>
      <c r="F231" s="132">
        <v>10</v>
      </c>
      <c r="G231" s="28">
        <v>0</v>
      </c>
      <c r="H231" s="174">
        <v>0</v>
      </c>
    </row>
    <row r="232" spans="1:8" ht="30.75" thickBot="1">
      <c r="A232" s="476"/>
      <c r="B232" s="25">
        <v>214</v>
      </c>
      <c r="C232" s="36" t="s">
        <v>257</v>
      </c>
      <c r="D232" s="133">
        <v>15</v>
      </c>
      <c r="E232" s="133">
        <v>15</v>
      </c>
      <c r="F232" s="133">
        <v>15</v>
      </c>
      <c r="G232" s="81">
        <v>15</v>
      </c>
      <c r="H232" s="263">
        <v>15</v>
      </c>
    </row>
    <row r="233" spans="1:8" ht="15">
      <c r="A233" s="476"/>
      <c r="B233" s="25">
        <v>215</v>
      </c>
      <c r="C233" s="37" t="s">
        <v>258</v>
      </c>
      <c r="D233" s="23">
        <v>0</v>
      </c>
      <c r="E233" s="23">
        <v>0</v>
      </c>
      <c r="F233" s="23">
        <v>0</v>
      </c>
      <c r="G233" s="24">
        <v>0</v>
      </c>
      <c r="H233" s="174">
        <v>0</v>
      </c>
    </row>
    <row r="234" spans="1:8" ht="15">
      <c r="A234" s="476"/>
      <c r="B234" s="25">
        <v>216</v>
      </c>
      <c r="C234" s="37" t="s">
        <v>259</v>
      </c>
      <c r="D234" s="31">
        <v>5</v>
      </c>
      <c r="E234" s="31">
        <v>5</v>
      </c>
      <c r="F234" s="31">
        <v>5</v>
      </c>
      <c r="G234" s="35">
        <v>5</v>
      </c>
      <c r="H234" s="175">
        <v>5</v>
      </c>
    </row>
    <row r="235" spans="1:8" thickBot="1">
      <c r="A235" s="476"/>
      <c r="B235" s="25">
        <v>217</v>
      </c>
      <c r="C235" s="36" t="s">
        <v>260</v>
      </c>
      <c r="D235" s="31">
        <v>10</v>
      </c>
      <c r="E235" s="31">
        <v>10</v>
      </c>
      <c r="F235" s="31">
        <v>10</v>
      </c>
      <c r="G235" s="35">
        <v>10</v>
      </c>
      <c r="H235" s="174">
        <v>0</v>
      </c>
    </row>
    <row r="236" spans="1:8" ht="15">
      <c r="A236" s="476"/>
      <c r="B236" s="25">
        <v>218</v>
      </c>
      <c r="C236" s="36" t="s">
        <v>261</v>
      </c>
      <c r="D236" s="132">
        <v>10</v>
      </c>
      <c r="E236" s="132">
        <v>10</v>
      </c>
      <c r="F236" s="132">
        <v>10</v>
      </c>
      <c r="G236" s="132">
        <v>10</v>
      </c>
      <c r="H236" s="285">
        <v>0</v>
      </c>
    </row>
    <row r="237" spans="1:8" thickBot="1">
      <c r="A237" s="476"/>
      <c r="B237" s="25">
        <v>219</v>
      </c>
      <c r="C237" s="36" t="s">
        <v>262</v>
      </c>
      <c r="D237" s="133">
        <v>15</v>
      </c>
      <c r="E237" s="133">
        <v>15</v>
      </c>
      <c r="F237" s="133">
        <v>15</v>
      </c>
      <c r="G237" s="133">
        <v>15</v>
      </c>
      <c r="H237" s="286">
        <v>15</v>
      </c>
    </row>
    <row r="238" spans="1:8" ht="30">
      <c r="A238" s="476"/>
      <c r="B238" s="25">
        <v>220</v>
      </c>
      <c r="C238" s="37" t="s">
        <v>263</v>
      </c>
      <c r="D238" s="34">
        <v>10</v>
      </c>
      <c r="E238" s="34">
        <v>10</v>
      </c>
      <c r="F238" s="23">
        <v>0</v>
      </c>
      <c r="G238" s="24">
        <v>0</v>
      </c>
      <c r="H238" s="174">
        <v>0</v>
      </c>
    </row>
    <row r="239" spans="1:8" ht="30">
      <c r="A239" s="476"/>
      <c r="B239" s="25">
        <v>221</v>
      </c>
      <c r="C239" s="37" t="s">
        <v>264</v>
      </c>
      <c r="D239" s="29">
        <v>5</v>
      </c>
      <c r="E239" s="29">
        <v>5</v>
      </c>
      <c r="F239" s="29">
        <v>5</v>
      </c>
      <c r="G239" s="30">
        <v>5</v>
      </c>
      <c r="H239" s="175">
        <v>5</v>
      </c>
    </row>
    <row r="240" spans="1:8" ht="15">
      <c r="A240" s="476"/>
      <c r="B240" s="25">
        <v>222</v>
      </c>
      <c r="C240" s="37" t="s">
        <v>265</v>
      </c>
      <c r="D240" s="29">
        <v>5</v>
      </c>
      <c r="E240" s="29">
        <v>5</v>
      </c>
      <c r="F240" s="29">
        <v>5</v>
      </c>
      <c r="G240" s="30">
        <v>5</v>
      </c>
      <c r="H240" s="175">
        <v>5</v>
      </c>
    </row>
    <row r="241" spans="1:9" ht="30">
      <c r="A241" s="476"/>
      <c r="B241" s="25">
        <v>223</v>
      </c>
      <c r="C241" s="37" t="s">
        <v>266</v>
      </c>
      <c r="D241" s="29">
        <v>10</v>
      </c>
      <c r="E241" s="29">
        <v>10</v>
      </c>
      <c r="F241" s="29">
        <v>10</v>
      </c>
      <c r="G241" s="30">
        <v>10</v>
      </c>
      <c r="H241" s="175">
        <v>10</v>
      </c>
    </row>
    <row r="242" spans="1:9" ht="45">
      <c r="A242" s="476"/>
      <c r="B242" s="25">
        <v>224</v>
      </c>
      <c r="C242" s="37" t="s">
        <v>267</v>
      </c>
      <c r="D242" s="29">
        <v>10</v>
      </c>
      <c r="E242" s="29">
        <v>10</v>
      </c>
      <c r="F242" s="29">
        <v>10</v>
      </c>
      <c r="G242" s="30">
        <v>10</v>
      </c>
      <c r="H242" s="175">
        <v>10</v>
      </c>
    </row>
    <row r="243" spans="1:9" ht="45">
      <c r="A243" s="476"/>
      <c r="B243" s="25">
        <v>225</v>
      </c>
      <c r="C243" s="37" t="s">
        <v>268</v>
      </c>
      <c r="D243" s="29">
        <v>10</v>
      </c>
      <c r="E243" s="29">
        <v>10</v>
      </c>
      <c r="F243" s="29">
        <v>10</v>
      </c>
      <c r="G243" s="30">
        <v>10</v>
      </c>
      <c r="H243" s="175">
        <v>10</v>
      </c>
    </row>
    <row r="244" spans="1:9" ht="15">
      <c r="A244" s="476"/>
      <c r="B244" s="25">
        <v>226</v>
      </c>
      <c r="C244" s="65" t="s">
        <v>269</v>
      </c>
      <c r="D244" s="25">
        <v>15</v>
      </c>
      <c r="E244" s="25">
        <v>15</v>
      </c>
      <c r="F244" s="25">
        <v>15</v>
      </c>
      <c r="G244" s="81">
        <v>15</v>
      </c>
      <c r="H244" s="263">
        <v>15</v>
      </c>
    </row>
    <row r="245" spans="1:9" ht="15">
      <c r="A245" s="476"/>
      <c r="B245" s="25">
        <v>227</v>
      </c>
      <c r="C245" s="82" t="s">
        <v>270</v>
      </c>
      <c r="D245" s="29">
        <v>5</v>
      </c>
      <c r="E245" s="29">
        <v>5</v>
      </c>
      <c r="F245" s="29">
        <v>5</v>
      </c>
      <c r="G245" s="28">
        <v>0</v>
      </c>
      <c r="H245" s="174">
        <v>0</v>
      </c>
    </row>
    <row r="246" spans="1:9" ht="15">
      <c r="A246" s="476"/>
      <c r="B246" s="25">
        <v>228</v>
      </c>
      <c r="C246" s="37" t="s">
        <v>271</v>
      </c>
      <c r="D246" s="29">
        <v>5</v>
      </c>
      <c r="E246" s="29">
        <v>5</v>
      </c>
      <c r="F246" s="27">
        <v>0</v>
      </c>
      <c r="G246" s="28">
        <v>0</v>
      </c>
      <c r="H246" s="174">
        <v>0</v>
      </c>
    </row>
    <row r="247" spans="1:9" ht="30">
      <c r="A247" s="476"/>
      <c r="B247" s="25">
        <v>229</v>
      </c>
      <c r="C247" s="65" t="s">
        <v>272</v>
      </c>
      <c r="D247" s="29">
        <v>5</v>
      </c>
      <c r="E247" s="29">
        <v>5</v>
      </c>
      <c r="F247" s="29">
        <v>5</v>
      </c>
      <c r="G247" s="30">
        <v>5</v>
      </c>
      <c r="H247" s="175">
        <v>5</v>
      </c>
    </row>
    <row r="248" spans="1:9" ht="45.75" thickBot="1">
      <c r="A248" s="476"/>
      <c r="B248" s="25">
        <v>230</v>
      </c>
      <c r="C248" s="179" t="s">
        <v>273</v>
      </c>
      <c r="D248" s="59">
        <v>0</v>
      </c>
      <c r="E248" s="59">
        <v>0</v>
      </c>
      <c r="F248" s="59">
        <v>0</v>
      </c>
      <c r="G248" s="32">
        <v>0</v>
      </c>
      <c r="H248" s="291">
        <v>0</v>
      </c>
    </row>
    <row r="249" spans="1:9" ht="15.75" customHeight="1" thickBot="1">
      <c r="A249" s="463" t="s">
        <v>274</v>
      </c>
      <c r="B249" s="464"/>
      <c r="C249" s="486"/>
      <c r="D249" s="422"/>
      <c r="E249" s="447"/>
      <c r="F249" s="216"/>
      <c r="G249" s="216"/>
      <c r="H249" s="217"/>
    </row>
    <row r="250" spans="1:9" thickBot="1">
      <c r="A250" s="460" t="s">
        <v>275</v>
      </c>
      <c r="B250" s="21">
        <v>231</v>
      </c>
      <c r="C250" s="78" t="s">
        <v>276</v>
      </c>
      <c r="D250" s="61">
        <v>10</v>
      </c>
      <c r="E250" s="61">
        <v>10</v>
      </c>
      <c r="F250" s="61">
        <v>10</v>
      </c>
      <c r="G250" s="197">
        <v>0</v>
      </c>
      <c r="H250" s="282">
        <v>0</v>
      </c>
      <c r="I250" s="281"/>
    </row>
    <row r="251" spans="1:9" ht="30">
      <c r="A251" s="459"/>
      <c r="B251" s="25">
        <v>232</v>
      </c>
      <c r="C251" s="66" t="s">
        <v>277</v>
      </c>
      <c r="D251" s="132">
        <v>15</v>
      </c>
      <c r="E251" s="132">
        <v>15</v>
      </c>
      <c r="F251" s="132">
        <v>15</v>
      </c>
      <c r="G251" s="28">
        <v>0</v>
      </c>
      <c r="H251" s="174">
        <v>0</v>
      </c>
    </row>
    <row r="252" spans="1:9" ht="30.75" thickBot="1">
      <c r="A252" s="459"/>
      <c r="B252" s="25">
        <v>233</v>
      </c>
      <c r="C252" s="66" t="s">
        <v>278</v>
      </c>
      <c r="D252" s="133">
        <v>20</v>
      </c>
      <c r="E252" s="133">
        <v>20</v>
      </c>
      <c r="F252" s="133">
        <v>20</v>
      </c>
      <c r="G252" s="81">
        <v>20</v>
      </c>
      <c r="H252" s="174">
        <v>0</v>
      </c>
    </row>
    <row r="253" spans="1:9" ht="15">
      <c r="A253" s="459"/>
      <c r="B253" s="25">
        <v>234</v>
      </c>
      <c r="C253" s="65" t="s">
        <v>279</v>
      </c>
      <c r="D253" s="34">
        <v>20</v>
      </c>
      <c r="E253" s="34">
        <v>20</v>
      </c>
      <c r="F253" s="34">
        <v>20</v>
      </c>
      <c r="G253" s="24">
        <v>0</v>
      </c>
      <c r="H253" s="174">
        <v>0</v>
      </c>
    </row>
    <row r="254" spans="1:9" ht="15">
      <c r="A254" s="459"/>
      <c r="B254" s="25">
        <v>235</v>
      </c>
      <c r="C254" s="65" t="s">
        <v>280</v>
      </c>
      <c r="D254" s="29">
        <v>5</v>
      </c>
      <c r="E254" s="29">
        <v>5</v>
      </c>
      <c r="F254" s="29">
        <v>5</v>
      </c>
      <c r="G254" s="28">
        <v>0</v>
      </c>
      <c r="H254" s="174">
        <v>0</v>
      </c>
    </row>
    <row r="255" spans="1:9" ht="15">
      <c r="A255" s="459"/>
      <c r="B255" s="25">
        <v>236</v>
      </c>
      <c r="C255" s="65" t="s">
        <v>209</v>
      </c>
      <c r="D255" s="29">
        <v>5</v>
      </c>
      <c r="E255" s="29">
        <v>5</v>
      </c>
      <c r="F255" s="27">
        <v>0</v>
      </c>
      <c r="G255" s="28">
        <v>0</v>
      </c>
      <c r="H255" s="174">
        <v>0</v>
      </c>
    </row>
    <row r="256" spans="1:9" ht="30">
      <c r="A256" s="459"/>
      <c r="B256" s="25">
        <v>237</v>
      </c>
      <c r="C256" s="65" t="s">
        <v>281</v>
      </c>
      <c r="D256" s="27">
        <v>0</v>
      </c>
      <c r="E256" s="27">
        <v>0</v>
      </c>
      <c r="F256" s="27">
        <v>0</v>
      </c>
      <c r="G256" s="28">
        <v>0</v>
      </c>
      <c r="H256" s="174">
        <v>0</v>
      </c>
    </row>
    <row r="257" spans="1:8" ht="45">
      <c r="A257" s="459"/>
      <c r="B257" s="25">
        <v>238</v>
      </c>
      <c r="C257" s="65" t="s">
        <v>282</v>
      </c>
      <c r="D257" s="27">
        <v>0</v>
      </c>
      <c r="E257" s="27">
        <v>0</v>
      </c>
      <c r="F257" s="27">
        <v>0</v>
      </c>
      <c r="G257" s="28">
        <v>0</v>
      </c>
      <c r="H257" s="174">
        <v>0</v>
      </c>
    </row>
    <row r="258" spans="1:8" ht="15">
      <c r="A258" s="466" t="s">
        <v>283</v>
      </c>
      <c r="B258" s="25">
        <v>239</v>
      </c>
      <c r="C258" s="65" t="s">
        <v>284</v>
      </c>
      <c r="D258" s="29">
        <v>5</v>
      </c>
      <c r="E258" s="29">
        <v>5</v>
      </c>
      <c r="F258" s="29">
        <v>5</v>
      </c>
      <c r="G258" s="30">
        <v>5</v>
      </c>
      <c r="H258" s="175">
        <v>5</v>
      </c>
    </row>
    <row r="259" spans="1:8" ht="15">
      <c r="A259" s="470"/>
      <c r="B259" s="25">
        <v>240</v>
      </c>
      <c r="C259" s="37" t="s">
        <v>285</v>
      </c>
      <c r="D259" s="29">
        <v>5</v>
      </c>
      <c r="E259" s="29">
        <v>5</v>
      </c>
      <c r="F259" s="29">
        <v>5</v>
      </c>
      <c r="G259" s="30">
        <v>5</v>
      </c>
      <c r="H259" s="175">
        <v>5</v>
      </c>
    </row>
    <row r="260" spans="1:8" ht="30">
      <c r="A260" s="441" t="s">
        <v>286</v>
      </c>
      <c r="B260" s="25">
        <v>241</v>
      </c>
      <c r="C260" s="26" t="s">
        <v>287</v>
      </c>
      <c r="D260" s="27">
        <v>0</v>
      </c>
      <c r="E260" s="27">
        <v>0</v>
      </c>
      <c r="F260" s="27">
        <v>0</v>
      </c>
      <c r="G260" s="28">
        <v>0</v>
      </c>
      <c r="H260" s="174">
        <v>0</v>
      </c>
    </row>
    <row r="261" spans="1:8" ht="30">
      <c r="A261" s="442" t="s">
        <v>14</v>
      </c>
      <c r="B261" s="25">
        <v>242</v>
      </c>
      <c r="C261" s="40" t="s">
        <v>204</v>
      </c>
      <c r="D261" s="59">
        <v>0</v>
      </c>
      <c r="E261" s="59">
        <v>0</v>
      </c>
      <c r="F261" s="59">
        <v>0</v>
      </c>
      <c r="G261" s="32">
        <v>0</v>
      </c>
      <c r="H261" s="58">
        <v>0</v>
      </c>
    </row>
    <row r="262" spans="1:8" ht="30">
      <c r="A262" s="465" t="s">
        <v>21</v>
      </c>
      <c r="B262" s="25">
        <v>243</v>
      </c>
      <c r="C262" s="37" t="s">
        <v>288</v>
      </c>
      <c r="D262" s="27">
        <v>0</v>
      </c>
      <c r="E262" s="27">
        <v>0</v>
      </c>
      <c r="F262" s="27">
        <v>0</v>
      </c>
      <c r="G262" s="28">
        <v>0</v>
      </c>
      <c r="H262" s="174">
        <v>0</v>
      </c>
    </row>
    <row r="263" spans="1:8" thickBot="1">
      <c r="A263" s="465"/>
      <c r="B263" s="25">
        <v>244</v>
      </c>
      <c r="C263" s="65" t="s">
        <v>289</v>
      </c>
      <c r="D263" s="59">
        <v>0</v>
      </c>
      <c r="E263" s="59">
        <v>0</v>
      </c>
      <c r="F263" s="59">
        <v>0</v>
      </c>
      <c r="G263" s="32">
        <v>0</v>
      </c>
      <c r="H263" s="174">
        <v>0</v>
      </c>
    </row>
    <row r="264" spans="1:8" ht="15">
      <c r="A264" s="465"/>
      <c r="B264" s="25">
        <v>245</v>
      </c>
      <c r="C264" s="66" t="s">
        <v>290</v>
      </c>
      <c r="D264" s="132">
        <v>15</v>
      </c>
      <c r="E264" s="132">
        <v>15</v>
      </c>
      <c r="F264" s="27">
        <v>0</v>
      </c>
      <c r="G264" s="28">
        <v>0</v>
      </c>
      <c r="H264" s="174">
        <v>0</v>
      </c>
    </row>
    <row r="265" spans="1:8" thickBot="1">
      <c r="A265" s="465"/>
      <c r="B265" s="25">
        <v>246</v>
      </c>
      <c r="C265" s="66" t="s">
        <v>291</v>
      </c>
      <c r="D265" s="133">
        <v>20</v>
      </c>
      <c r="E265" s="133">
        <v>20</v>
      </c>
      <c r="F265" s="25">
        <v>20</v>
      </c>
      <c r="G265" s="28">
        <v>0</v>
      </c>
      <c r="H265" s="174">
        <v>0</v>
      </c>
    </row>
    <row r="266" spans="1:8" ht="15">
      <c r="A266" s="465"/>
      <c r="B266" s="25">
        <v>247</v>
      </c>
      <c r="C266" s="66" t="s">
        <v>292</v>
      </c>
      <c r="D266" s="23">
        <v>0</v>
      </c>
      <c r="E266" s="23">
        <v>0</v>
      </c>
      <c r="F266" s="23">
        <v>0</v>
      </c>
      <c r="G266" s="24">
        <v>0</v>
      </c>
      <c r="H266" s="174">
        <v>0</v>
      </c>
    </row>
    <row r="267" spans="1:8" ht="15">
      <c r="A267" s="465"/>
      <c r="B267" s="25">
        <v>248</v>
      </c>
      <c r="C267" s="36" t="s">
        <v>293</v>
      </c>
      <c r="D267" s="25">
        <v>10</v>
      </c>
      <c r="E267" s="25">
        <v>10</v>
      </c>
      <c r="F267" s="25">
        <v>10</v>
      </c>
      <c r="G267" s="28">
        <v>0</v>
      </c>
      <c r="H267" s="174">
        <v>0</v>
      </c>
    </row>
    <row r="268" spans="1:8" ht="15">
      <c r="A268" s="465"/>
      <c r="B268" s="25">
        <v>249</v>
      </c>
      <c r="C268" s="37" t="s">
        <v>209</v>
      </c>
      <c r="D268" s="34">
        <v>5</v>
      </c>
      <c r="E268" s="34">
        <v>5</v>
      </c>
      <c r="F268" s="23">
        <v>0</v>
      </c>
      <c r="G268" s="24">
        <v>0</v>
      </c>
      <c r="H268" s="282">
        <v>0</v>
      </c>
    </row>
    <row r="269" spans="1:8" ht="15">
      <c r="A269" s="465"/>
      <c r="B269" s="25">
        <v>250</v>
      </c>
      <c r="C269" s="37" t="s">
        <v>294</v>
      </c>
      <c r="D269" s="27">
        <v>0</v>
      </c>
      <c r="E269" s="27">
        <v>0</v>
      </c>
      <c r="F269" s="27">
        <v>0</v>
      </c>
      <c r="G269" s="28">
        <v>0</v>
      </c>
      <c r="H269" s="174">
        <v>0</v>
      </c>
    </row>
    <row r="270" spans="1:8" ht="30">
      <c r="A270" s="465"/>
      <c r="B270" s="25">
        <v>251</v>
      </c>
      <c r="C270" s="83" t="s">
        <v>295</v>
      </c>
      <c r="D270" s="27">
        <v>0</v>
      </c>
      <c r="E270" s="27">
        <v>0</v>
      </c>
      <c r="F270" s="27">
        <v>0</v>
      </c>
      <c r="G270" s="28">
        <v>0</v>
      </c>
      <c r="H270" s="174">
        <v>0</v>
      </c>
    </row>
    <row r="271" spans="1:8" ht="15">
      <c r="A271" s="465"/>
      <c r="B271" s="25">
        <v>252</v>
      </c>
      <c r="C271" s="37" t="s">
        <v>296</v>
      </c>
      <c r="D271" s="29">
        <v>15</v>
      </c>
      <c r="E271" s="29">
        <v>15</v>
      </c>
      <c r="F271" s="29">
        <v>15</v>
      </c>
      <c r="G271" s="30">
        <v>15</v>
      </c>
      <c r="H271" s="175">
        <v>15</v>
      </c>
    </row>
    <row r="272" spans="1:8" ht="15">
      <c r="A272" s="465"/>
      <c r="B272" s="25">
        <v>253</v>
      </c>
      <c r="C272" s="37" t="s">
        <v>297</v>
      </c>
      <c r="D272" s="29">
        <v>15</v>
      </c>
      <c r="E272" s="29">
        <v>15</v>
      </c>
      <c r="F272" s="29">
        <v>15</v>
      </c>
      <c r="G272" s="30">
        <v>15</v>
      </c>
      <c r="H272" s="174">
        <v>0</v>
      </c>
    </row>
    <row r="273" spans="1:8" ht="15">
      <c r="A273" s="465"/>
      <c r="B273" s="25">
        <v>254</v>
      </c>
      <c r="C273" s="37" t="s">
        <v>298</v>
      </c>
      <c r="D273" s="29">
        <v>15</v>
      </c>
      <c r="E273" s="29">
        <v>15</v>
      </c>
      <c r="F273" s="29">
        <v>15</v>
      </c>
      <c r="G273" s="30">
        <v>15</v>
      </c>
      <c r="H273" s="175">
        <v>15</v>
      </c>
    </row>
    <row r="274" spans="1:8" ht="15">
      <c r="A274" s="465"/>
      <c r="B274" s="25">
        <v>255</v>
      </c>
      <c r="C274" s="37" t="s">
        <v>299</v>
      </c>
      <c r="D274" s="29">
        <v>15</v>
      </c>
      <c r="E274" s="29">
        <v>15</v>
      </c>
      <c r="F274" s="29">
        <v>15</v>
      </c>
      <c r="G274" s="30">
        <v>15</v>
      </c>
      <c r="H274" s="175">
        <v>15</v>
      </c>
    </row>
    <row r="275" spans="1:8" ht="15">
      <c r="A275" s="465"/>
      <c r="B275" s="25">
        <v>256</v>
      </c>
      <c r="C275" s="37" t="s">
        <v>300</v>
      </c>
      <c r="D275" s="29">
        <v>5</v>
      </c>
      <c r="E275" s="29">
        <v>5</v>
      </c>
      <c r="F275" s="29">
        <v>5</v>
      </c>
      <c r="G275" s="30">
        <v>5</v>
      </c>
      <c r="H275" s="175">
        <v>5</v>
      </c>
    </row>
    <row r="276" spans="1:8" ht="15">
      <c r="A276" s="465"/>
      <c r="B276" s="25">
        <v>257</v>
      </c>
      <c r="C276" s="37" t="s">
        <v>301</v>
      </c>
      <c r="D276" s="29">
        <v>15</v>
      </c>
      <c r="E276" s="29">
        <v>15</v>
      </c>
      <c r="F276" s="29">
        <v>15</v>
      </c>
      <c r="G276" s="30">
        <v>15</v>
      </c>
      <c r="H276" s="175">
        <v>15</v>
      </c>
    </row>
    <row r="277" spans="1:8" ht="15">
      <c r="A277" s="465"/>
      <c r="B277" s="25">
        <v>258</v>
      </c>
      <c r="C277" s="37" t="s">
        <v>302</v>
      </c>
      <c r="D277" s="29">
        <v>10</v>
      </c>
      <c r="E277" s="29">
        <v>10</v>
      </c>
      <c r="F277" s="29">
        <v>10</v>
      </c>
      <c r="G277" s="30">
        <v>10</v>
      </c>
      <c r="H277" s="175">
        <v>10</v>
      </c>
    </row>
    <row r="278" spans="1:8" ht="15">
      <c r="A278" s="465"/>
      <c r="B278" s="25">
        <v>259</v>
      </c>
      <c r="C278" s="37" t="s">
        <v>303</v>
      </c>
      <c r="D278" s="27">
        <v>0</v>
      </c>
      <c r="E278" s="27">
        <v>0</v>
      </c>
      <c r="F278" s="27">
        <v>0</v>
      </c>
      <c r="G278" s="28">
        <v>0</v>
      </c>
      <c r="H278" s="174">
        <v>0</v>
      </c>
    </row>
    <row r="279" spans="1:8" ht="15">
      <c r="A279" s="465"/>
      <c r="B279" s="25">
        <v>260</v>
      </c>
      <c r="C279" s="37" t="s">
        <v>304</v>
      </c>
      <c r="D279" s="27">
        <v>0</v>
      </c>
      <c r="E279" s="27">
        <v>0</v>
      </c>
      <c r="F279" s="27">
        <v>0</v>
      </c>
      <c r="G279" s="28">
        <v>0</v>
      </c>
      <c r="H279" s="174">
        <v>0</v>
      </c>
    </row>
    <row r="280" spans="1:8" ht="15">
      <c r="A280" s="465"/>
      <c r="B280" s="25">
        <v>261</v>
      </c>
      <c r="C280" s="37" t="s">
        <v>305</v>
      </c>
      <c r="D280" s="29">
        <v>5</v>
      </c>
      <c r="E280" s="29">
        <v>5</v>
      </c>
      <c r="F280" s="29">
        <v>5</v>
      </c>
      <c r="G280" s="30">
        <v>5</v>
      </c>
      <c r="H280" s="174">
        <v>0</v>
      </c>
    </row>
    <row r="281" spans="1:8" ht="15">
      <c r="A281" s="466"/>
      <c r="B281" s="25">
        <v>262</v>
      </c>
      <c r="C281" s="84" t="s">
        <v>306</v>
      </c>
      <c r="D281" s="31">
        <v>5</v>
      </c>
      <c r="E281" s="31">
        <v>5</v>
      </c>
      <c r="F281" s="31">
        <v>5</v>
      </c>
      <c r="G281" s="28">
        <v>0</v>
      </c>
      <c r="H281" s="174">
        <v>0</v>
      </c>
    </row>
    <row r="282" spans="1:8" ht="15">
      <c r="A282" s="465"/>
      <c r="B282" s="25">
        <v>263</v>
      </c>
      <c r="C282" s="37" t="s">
        <v>307</v>
      </c>
      <c r="D282" s="27">
        <v>0</v>
      </c>
      <c r="E282" s="27">
        <v>0</v>
      </c>
      <c r="F282" s="27">
        <v>0</v>
      </c>
      <c r="G282" s="28">
        <v>0</v>
      </c>
      <c r="H282" s="174">
        <v>0</v>
      </c>
    </row>
    <row r="283" spans="1:8" thickBot="1">
      <c r="A283" s="470" t="s">
        <v>308</v>
      </c>
      <c r="B283" s="25">
        <v>264</v>
      </c>
      <c r="C283" s="85" t="s">
        <v>309</v>
      </c>
      <c r="D283" s="61">
        <v>5</v>
      </c>
      <c r="E283" s="61">
        <v>5</v>
      </c>
      <c r="F283" s="61">
        <v>5</v>
      </c>
      <c r="G283" s="197">
        <v>0</v>
      </c>
      <c r="H283" s="174">
        <v>0</v>
      </c>
    </row>
    <row r="284" spans="1:8" ht="30">
      <c r="A284" s="465"/>
      <c r="B284" s="25">
        <v>265</v>
      </c>
      <c r="C284" s="36" t="s">
        <v>310</v>
      </c>
      <c r="D284" s="132">
        <v>5</v>
      </c>
      <c r="E284" s="132">
        <v>5</v>
      </c>
      <c r="F284" s="132">
        <v>5</v>
      </c>
      <c r="G284" s="28">
        <v>0</v>
      </c>
      <c r="H284" s="174">
        <v>0</v>
      </c>
    </row>
    <row r="285" spans="1:8" ht="30.75" thickBot="1">
      <c r="A285" s="465"/>
      <c r="B285" s="25">
        <v>266</v>
      </c>
      <c r="C285" s="36" t="s">
        <v>311</v>
      </c>
      <c r="D285" s="133">
        <v>10</v>
      </c>
      <c r="E285" s="133">
        <v>10</v>
      </c>
      <c r="F285" s="133">
        <v>10</v>
      </c>
      <c r="G285" s="81">
        <v>10</v>
      </c>
      <c r="H285" s="263">
        <v>10</v>
      </c>
    </row>
    <row r="286" spans="1:8" thickBot="1">
      <c r="A286" s="465"/>
      <c r="B286" s="25">
        <v>267</v>
      </c>
      <c r="C286" s="37" t="s">
        <v>312</v>
      </c>
      <c r="D286" s="61">
        <v>15</v>
      </c>
      <c r="E286" s="61">
        <v>15</v>
      </c>
      <c r="F286" s="61">
        <v>15</v>
      </c>
      <c r="G286" s="62">
        <v>15</v>
      </c>
      <c r="H286" s="174">
        <v>0</v>
      </c>
    </row>
    <row r="287" spans="1:8" thickBot="1">
      <c r="A287" s="465"/>
      <c r="B287" s="25">
        <v>268</v>
      </c>
      <c r="C287" s="36" t="s">
        <v>313</v>
      </c>
      <c r="D287" s="132">
        <v>5</v>
      </c>
      <c r="E287" s="132">
        <v>5</v>
      </c>
      <c r="F287" s="132">
        <v>5</v>
      </c>
      <c r="G287" s="32">
        <v>0</v>
      </c>
      <c r="H287" s="174">
        <v>0</v>
      </c>
    </row>
    <row r="288" spans="1:8" ht="30">
      <c r="A288" s="465"/>
      <c r="B288" s="25">
        <v>269</v>
      </c>
      <c r="C288" s="36" t="s">
        <v>314</v>
      </c>
      <c r="D288" s="134">
        <v>10</v>
      </c>
      <c r="E288" s="134">
        <v>10</v>
      </c>
      <c r="F288" s="134">
        <v>10</v>
      </c>
      <c r="G288" s="132">
        <v>10</v>
      </c>
      <c r="H288" s="174">
        <v>0</v>
      </c>
    </row>
    <row r="289" spans="1:8" ht="30.75" thickBot="1">
      <c r="A289" s="465"/>
      <c r="B289" s="25">
        <v>270</v>
      </c>
      <c r="C289" s="36" t="s">
        <v>315</v>
      </c>
      <c r="D289" s="133">
        <v>15</v>
      </c>
      <c r="E289" s="133">
        <v>15</v>
      </c>
      <c r="F289" s="133">
        <v>15</v>
      </c>
      <c r="G289" s="133">
        <v>15</v>
      </c>
      <c r="H289" s="263">
        <v>15</v>
      </c>
    </row>
    <row r="290" spans="1:8" ht="30">
      <c r="A290" s="441" t="s">
        <v>316</v>
      </c>
      <c r="B290" s="25">
        <v>271</v>
      </c>
      <c r="C290" s="37" t="s">
        <v>317</v>
      </c>
      <c r="D290" s="23">
        <v>0</v>
      </c>
      <c r="E290" s="23">
        <v>0</v>
      </c>
      <c r="F290" s="23">
        <v>0</v>
      </c>
      <c r="G290" s="24">
        <v>0</v>
      </c>
      <c r="H290" s="174">
        <v>0</v>
      </c>
    </row>
    <row r="291" spans="1:8" ht="15">
      <c r="A291" s="465" t="s">
        <v>51</v>
      </c>
      <c r="B291" s="25">
        <v>272</v>
      </c>
      <c r="C291" s="37" t="s">
        <v>318</v>
      </c>
      <c r="D291" s="29">
        <v>5</v>
      </c>
      <c r="E291" s="29">
        <v>5</v>
      </c>
      <c r="F291" s="29">
        <v>5</v>
      </c>
      <c r="G291" s="30">
        <v>5</v>
      </c>
      <c r="H291" s="175">
        <v>5</v>
      </c>
    </row>
    <row r="292" spans="1:8" ht="15">
      <c r="A292" s="465"/>
      <c r="B292" s="25">
        <v>273</v>
      </c>
      <c r="C292" s="37" t="s">
        <v>319</v>
      </c>
      <c r="D292" s="29">
        <v>5</v>
      </c>
      <c r="E292" s="29">
        <v>5</v>
      </c>
      <c r="F292" s="29">
        <v>5</v>
      </c>
      <c r="G292" s="30">
        <v>5</v>
      </c>
      <c r="H292" s="175">
        <v>5</v>
      </c>
    </row>
    <row r="293" spans="1:8" ht="15">
      <c r="A293" s="465"/>
      <c r="B293" s="25">
        <v>274</v>
      </c>
      <c r="C293" s="37" t="s">
        <v>320</v>
      </c>
      <c r="D293" s="29">
        <v>5</v>
      </c>
      <c r="E293" s="29">
        <v>5</v>
      </c>
      <c r="F293" s="29">
        <v>5</v>
      </c>
      <c r="G293" s="30">
        <v>5</v>
      </c>
      <c r="H293" s="175">
        <v>5</v>
      </c>
    </row>
    <row r="294" spans="1:8" ht="15">
      <c r="A294" s="465"/>
      <c r="B294" s="25">
        <v>275</v>
      </c>
      <c r="C294" s="37" t="s">
        <v>321</v>
      </c>
      <c r="D294" s="29">
        <v>5</v>
      </c>
      <c r="E294" s="29">
        <v>5</v>
      </c>
      <c r="F294" s="29">
        <v>5</v>
      </c>
      <c r="G294" s="30">
        <v>5</v>
      </c>
      <c r="H294" s="175">
        <v>5</v>
      </c>
    </row>
    <row r="295" spans="1:8" ht="15">
      <c r="A295" s="465"/>
      <c r="B295" s="25">
        <v>276</v>
      </c>
      <c r="C295" s="65" t="s">
        <v>322</v>
      </c>
      <c r="D295" s="29">
        <v>5</v>
      </c>
      <c r="E295" s="29">
        <v>5</v>
      </c>
      <c r="F295" s="29">
        <v>5</v>
      </c>
      <c r="G295" s="28">
        <v>0</v>
      </c>
      <c r="H295" s="174">
        <v>0</v>
      </c>
    </row>
    <row r="296" spans="1:8" ht="15">
      <c r="A296" s="465"/>
      <c r="B296" s="25">
        <v>277</v>
      </c>
      <c r="C296" s="65" t="s">
        <v>323</v>
      </c>
      <c r="D296" s="29">
        <v>5</v>
      </c>
      <c r="E296" s="29">
        <v>5</v>
      </c>
      <c r="F296" s="29">
        <v>5</v>
      </c>
      <c r="G296" s="30">
        <v>5</v>
      </c>
      <c r="H296" s="175">
        <v>5</v>
      </c>
    </row>
    <row r="297" spans="1:8" ht="15">
      <c r="A297" s="465"/>
      <c r="B297" s="25">
        <v>278</v>
      </c>
      <c r="C297" s="37" t="s">
        <v>324</v>
      </c>
      <c r="D297" s="29">
        <v>5</v>
      </c>
      <c r="E297" s="29">
        <v>5</v>
      </c>
      <c r="F297" s="29">
        <v>5</v>
      </c>
      <c r="G297" s="30">
        <v>5</v>
      </c>
      <c r="H297" s="175">
        <v>5</v>
      </c>
    </row>
    <row r="298" spans="1:8" ht="30">
      <c r="A298" s="465"/>
      <c r="B298" s="25">
        <v>279</v>
      </c>
      <c r="C298" s="37" t="s">
        <v>325</v>
      </c>
      <c r="D298" s="29">
        <v>10</v>
      </c>
      <c r="E298" s="29">
        <v>10</v>
      </c>
      <c r="F298" s="29">
        <v>10</v>
      </c>
      <c r="G298" s="30">
        <v>10</v>
      </c>
      <c r="H298" s="174">
        <v>0</v>
      </c>
    </row>
    <row r="299" spans="1:8" ht="30">
      <c r="A299" s="465"/>
      <c r="B299" s="25">
        <v>280</v>
      </c>
      <c r="C299" s="37" t="s">
        <v>326</v>
      </c>
      <c r="D299" s="86">
        <v>5</v>
      </c>
      <c r="E299" s="86">
        <v>5</v>
      </c>
      <c r="F299" s="86">
        <v>5</v>
      </c>
      <c r="G299" s="198">
        <v>5</v>
      </c>
      <c r="H299" s="260">
        <v>5</v>
      </c>
    </row>
    <row r="300" spans="1:8" ht="15">
      <c r="A300" s="465"/>
      <c r="B300" s="25">
        <v>281</v>
      </c>
      <c r="C300" s="37" t="s">
        <v>327</v>
      </c>
      <c r="D300" s="59">
        <v>0</v>
      </c>
      <c r="E300" s="59">
        <v>0</v>
      </c>
      <c r="F300" s="59">
        <v>0</v>
      </c>
      <c r="G300" s="32">
        <v>0</v>
      </c>
      <c r="H300" s="58">
        <v>0</v>
      </c>
    </row>
    <row r="301" spans="1:8" thickBot="1">
      <c r="A301" s="467"/>
      <c r="B301" s="41">
        <v>282</v>
      </c>
      <c r="C301" s="87" t="s">
        <v>328</v>
      </c>
      <c r="D301" s="41">
        <v>5</v>
      </c>
      <c r="E301" s="41">
        <v>5</v>
      </c>
      <c r="F301" s="88">
        <v>0</v>
      </c>
      <c r="G301" s="89">
        <v>0</v>
      </c>
      <c r="H301" s="291">
        <v>0</v>
      </c>
    </row>
    <row r="302" spans="1:8" thickBot="1">
      <c r="A302" s="42"/>
      <c r="B302" s="43"/>
      <c r="C302" s="239" t="s">
        <v>57</v>
      </c>
      <c r="D302" s="219">
        <v>533</v>
      </c>
      <c r="E302" s="219">
        <v>533</v>
      </c>
      <c r="F302" s="219">
        <v>487</v>
      </c>
      <c r="G302" s="219">
        <v>395</v>
      </c>
      <c r="H302" s="234">
        <v>280</v>
      </c>
    </row>
    <row r="303" spans="1:8" thickBot="1">
      <c r="A303" s="49"/>
      <c r="B303" s="48"/>
      <c r="C303" s="209" t="s">
        <v>329</v>
      </c>
      <c r="D303" s="215">
        <v>38</v>
      </c>
      <c r="E303" s="215">
        <v>39</v>
      </c>
      <c r="F303" s="215">
        <v>58</v>
      </c>
      <c r="G303" s="215">
        <v>79</v>
      </c>
      <c r="H303" s="220">
        <v>92</v>
      </c>
    </row>
    <row r="304" spans="1:8" ht="15">
      <c r="A304" s="73"/>
      <c r="B304" s="73"/>
      <c r="C304" s="74"/>
      <c r="D304" s="46"/>
      <c r="E304" s="46"/>
      <c r="F304" s="46"/>
      <c r="G304" s="46"/>
      <c r="H304" s="46"/>
    </row>
    <row r="305" spans="1:8" thickBot="1">
      <c r="A305" s="90"/>
      <c r="B305" s="90"/>
      <c r="C305" s="90"/>
      <c r="D305" s="91"/>
      <c r="E305" s="91"/>
      <c r="F305" s="91"/>
      <c r="G305" s="91"/>
      <c r="H305" s="91"/>
    </row>
    <row r="306" spans="1:8" ht="15.75" customHeight="1" thickBot="1">
      <c r="A306" s="477" t="s">
        <v>330</v>
      </c>
      <c r="B306" s="478"/>
      <c r="C306" s="478"/>
      <c r="D306" s="439"/>
      <c r="E306" s="439"/>
      <c r="F306" s="194"/>
      <c r="G306" s="194"/>
      <c r="H306" s="195"/>
    </row>
    <row r="307" spans="1:8" thickBot="1">
      <c r="A307" s="472" t="s">
        <v>331</v>
      </c>
      <c r="B307" s="473"/>
      <c r="C307" s="473"/>
      <c r="D307" s="479"/>
      <c r="E307" s="447"/>
      <c r="F307" s="216"/>
      <c r="G307" s="216"/>
      <c r="H307" s="315"/>
    </row>
    <row r="308" spans="1:8" ht="30">
      <c r="A308" s="484" t="s">
        <v>332</v>
      </c>
      <c r="B308" s="25">
        <v>283</v>
      </c>
      <c r="C308" s="37" t="s">
        <v>333</v>
      </c>
      <c r="D308" s="96">
        <v>5</v>
      </c>
      <c r="E308" s="29">
        <v>5</v>
      </c>
      <c r="F308" s="29">
        <v>5</v>
      </c>
      <c r="G308" s="28">
        <v>0</v>
      </c>
      <c r="H308" s="174">
        <v>0</v>
      </c>
    </row>
    <row r="309" spans="1:8" ht="30">
      <c r="A309" s="483"/>
      <c r="B309" s="25">
        <v>284</v>
      </c>
      <c r="C309" s="37" t="s">
        <v>334</v>
      </c>
      <c r="D309" s="97">
        <v>10</v>
      </c>
      <c r="E309" s="97">
        <v>10</v>
      </c>
      <c r="F309" s="97">
        <v>10</v>
      </c>
      <c r="G309" s="196">
        <v>10</v>
      </c>
      <c r="H309" s="296">
        <v>10</v>
      </c>
    </row>
    <row r="310" spans="1:8" ht="15">
      <c r="A310" s="483"/>
      <c r="B310" s="25">
        <v>285</v>
      </c>
      <c r="C310" s="37" t="s">
        <v>335</v>
      </c>
      <c r="D310" s="98">
        <v>10</v>
      </c>
      <c r="E310" s="97">
        <v>10</v>
      </c>
      <c r="F310" s="97">
        <v>10</v>
      </c>
      <c r="G310" s="196">
        <v>10</v>
      </c>
      <c r="H310" s="296">
        <v>10</v>
      </c>
    </row>
    <row r="311" spans="1:8" ht="15">
      <c r="A311" s="483"/>
      <c r="B311" s="25">
        <v>286</v>
      </c>
      <c r="C311" s="37" t="s">
        <v>336</v>
      </c>
      <c r="D311" s="98">
        <v>10</v>
      </c>
      <c r="E311" s="97">
        <v>10</v>
      </c>
      <c r="F311" s="97">
        <v>10</v>
      </c>
      <c r="G311" s="196">
        <v>10</v>
      </c>
      <c r="H311" s="296">
        <v>10</v>
      </c>
    </row>
    <row r="312" spans="1:8" ht="15">
      <c r="A312" s="483"/>
      <c r="B312" s="25">
        <v>287</v>
      </c>
      <c r="C312" s="37" t="s">
        <v>337</v>
      </c>
      <c r="D312" s="98">
        <v>20</v>
      </c>
      <c r="E312" s="97">
        <v>20</v>
      </c>
      <c r="F312" s="97">
        <v>20</v>
      </c>
      <c r="G312" s="196">
        <v>20</v>
      </c>
      <c r="H312" s="296">
        <v>20</v>
      </c>
    </row>
    <row r="313" spans="1:8" ht="15">
      <c r="A313" s="483"/>
      <c r="B313" s="25">
        <v>288</v>
      </c>
      <c r="C313" s="37" t="s">
        <v>338</v>
      </c>
      <c r="D313" s="98">
        <v>20</v>
      </c>
      <c r="E313" s="97">
        <v>20</v>
      </c>
      <c r="F313" s="97">
        <v>20</v>
      </c>
      <c r="G313" s="196">
        <v>20</v>
      </c>
      <c r="H313" s="296">
        <v>20</v>
      </c>
    </row>
    <row r="314" spans="1:8" ht="17.25">
      <c r="A314" s="483"/>
      <c r="B314" s="25">
        <v>289</v>
      </c>
      <c r="C314" s="37" t="s">
        <v>339</v>
      </c>
      <c r="D314" s="98">
        <v>10</v>
      </c>
      <c r="E314" s="97">
        <v>10</v>
      </c>
      <c r="F314" s="97">
        <v>10</v>
      </c>
      <c r="G314" s="196">
        <v>10</v>
      </c>
      <c r="H314" s="296">
        <v>10</v>
      </c>
    </row>
    <row r="315" spans="1:8" thickBot="1">
      <c r="A315" s="485"/>
      <c r="B315" s="25">
        <v>290</v>
      </c>
      <c r="C315" s="37" t="s">
        <v>340</v>
      </c>
      <c r="D315" s="98">
        <v>10</v>
      </c>
      <c r="E315" s="302">
        <v>10</v>
      </c>
      <c r="F315" s="302">
        <v>10</v>
      </c>
      <c r="G315" s="303">
        <v>10</v>
      </c>
      <c r="H315" s="304">
        <v>10</v>
      </c>
    </row>
    <row r="316" spans="1:8" thickBot="1">
      <c r="A316" s="300" t="s">
        <v>51</v>
      </c>
      <c r="B316" s="487"/>
      <c r="C316" s="487"/>
      <c r="D316" s="487"/>
      <c r="E316" s="487"/>
      <c r="F316" s="487"/>
      <c r="G316" s="487"/>
      <c r="H316" s="488"/>
    </row>
    <row r="317" spans="1:8" ht="15">
      <c r="A317" s="484" t="s">
        <v>51</v>
      </c>
      <c r="B317" s="25">
        <v>291</v>
      </c>
      <c r="C317" s="65" t="s">
        <v>341</v>
      </c>
      <c r="D317" s="93">
        <v>5</v>
      </c>
      <c r="E317" s="94">
        <v>5</v>
      </c>
      <c r="F317" s="94">
        <v>5</v>
      </c>
      <c r="G317" s="95">
        <v>5</v>
      </c>
      <c r="H317" s="297">
        <v>5</v>
      </c>
    </row>
    <row r="318" spans="1:8" ht="45">
      <c r="A318" s="483"/>
      <c r="B318" s="25">
        <v>292</v>
      </c>
      <c r="C318" s="389" t="s">
        <v>342</v>
      </c>
      <c r="D318" s="97">
        <v>10</v>
      </c>
      <c r="E318" s="94">
        <v>10</v>
      </c>
      <c r="F318" s="94">
        <v>10</v>
      </c>
      <c r="G318" s="95">
        <v>10</v>
      </c>
      <c r="H318" s="297">
        <v>10</v>
      </c>
    </row>
    <row r="319" spans="1:8" ht="30">
      <c r="A319" s="483"/>
      <c r="B319" s="25">
        <v>293</v>
      </c>
      <c r="C319" s="65" t="s">
        <v>343</v>
      </c>
      <c r="D319" s="98">
        <v>10</v>
      </c>
      <c r="E319" s="94">
        <v>10</v>
      </c>
      <c r="F319" s="94">
        <v>10</v>
      </c>
      <c r="G319" s="95">
        <v>10</v>
      </c>
      <c r="H319" s="297">
        <v>10</v>
      </c>
    </row>
    <row r="320" spans="1:8" ht="15">
      <c r="A320" s="483"/>
      <c r="B320" s="25">
        <v>294</v>
      </c>
      <c r="C320" s="85" t="s">
        <v>344</v>
      </c>
      <c r="D320" s="93">
        <v>5</v>
      </c>
      <c r="E320" s="94">
        <v>5</v>
      </c>
      <c r="F320" s="94">
        <v>5</v>
      </c>
      <c r="G320" s="95">
        <v>5</v>
      </c>
      <c r="H320" s="297">
        <v>5</v>
      </c>
    </row>
    <row r="321" spans="1:9" ht="30">
      <c r="A321" s="483"/>
      <c r="B321" s="25">
        <v>295</v>
      </c>
      <c r="C321" s="85" t="s">
        <v>345</v>
      </c>
      <c r="D321" s="93">
        <v>5</v>
      </c>
      <c r="E321" s="94">
        <v>5</v>
      </c>
      <c r="F321" s="94">
        <v>5</v>
      </c>
      <c r="G321" s="95">
        <v>5</v>
      </c>
      <c r="H321" s="297">
        <v>5</v>
      </c>
    </row>
    <row r="322" spans="1:9" ht="30">
      <c r="A322" s="483"/>
      <c r="B322" s="25">
        <v>296</v>
      </c>
      <c r="C322" s="99" t="s">
        <v>346</v>
      </c>
      <c r="D322" s="98">
        <v>10</v>
      </c>
      <c r="E322" s="97">
        <v>10</v>
      </c>
      <c r="F322" s="97">
        <v>10</v>
      </c>
      <c r="G322" s="196">
        <v>10</v>
      </c>
      <c r="H322" s="296">
        <v>10</v>
      </c>
    </row>
    <row r="323" spans="1:9" ht="15">
      <c r="A323" s="483"/>
      <c r="B323" s="25">
        <v>297</v>
      </c>
      <c r="C323" s="99" t="s">
        <v>347</v>
      </c>
      <c r="D323" s="98">
        <v>10</v>
      </c>
      <c r="E323" s="97">
        <v>10</v>
      </c>
      <c r="F323" s="97">
        <v>10</v>
      </c>
      <c r="G323" s="196">
        <v>10</v>
      </c>
      <c r="H323" s="296">
        <v>10</v>
      </c>
    </row>
    <row r="324" spans="1:9" ht="15">
      <c r="A324" s="483"/>
      <c r="B324" s="25">
        <v>298</v>
      </c>
      <c r="C324" s="37" t="s">
        <v>348</v>
      </c>
      <c r="D324" s="98">
        <v>10</v>
      </c>
      <c r="E324" s="97">
        <v>10</v>
      </c>
      <c r="F324" s="97">
        <v>10</v>
      </c>
      <c r="G324" s="196">
        <v>10</v>
      </c>
      <c r="H324" s="296">
        <v>10</v>
      </c>
    </row>
    <row r="325" spans="1:9" thickBot="1">
      <c r="A325" s="485"/>
      <c r="B325" s="41">
        <v>299</v>
      </c>
      <c r="C325" s="70" t="s">
        <v>349</v>
      </c>
      <c r="D325" s="41">
        <v>15</v>
      </c>
      <c r="E325" s="41">
        <v>15</v>
      </c>
      <c r="F325" s="41">
        <v>15</v>
      </c>
      <c r="G325" s="390">
        <v>15</v>
      </c>
      <c r="H325" s="391">
        <v>15</v>
      </c>
    </row>
    <row r="326" spans="1:9" thickBot="1">
      <c r="A326" s="42"/>
      <c r="B326" s="43"/>
      <c r="C326" s="359" t="s">
        <v>57</v>
      </c>
      <c r="D326" s="305">
        <v>175</v>
      </c>
      <c r="E326" s="305">
        <v>175</v>
      </c>
      <c r="F326" s="305">
        <v>175</v>
      </c>
      <c r="G326" s="305">
        <v>170</v>
      </c>
      <c r="H326" s="305">
        <v>170</v>
      </c>
    </row>
    <row r="327" spans="1:9" thickBot="1">
      <c r="A327" s="47"/>
      <c r="B327" s="48"/>
      <c r="C327" s="209" t="s">
        <v>58</v>
      </c>
      <c r="D327" s="215">
        <v>0</v>
      </c>
      <c r="E327" s="215">
        <v>0</v>
      </c>
      <c r="F327" s="215">
        <v>0</v>
      </c>
      <c r="G327" s="220">
        <v>1</v>
      </c>
      <c r="H327" s="220">
        <v>1</v>
      </c>
    </row>
    <row r="328" spans="1:9" thickBot="1">
      <c r="A328" s="471"/>
      <c r="B328" s="471"/>
      <c r="C328" s="471"/>
      <c r="D328" s="102"/>
      <c r="E328" s="102"/>
      <c r="F328" s="102"/>
      <c r="G328" s="102"/>
      <c r="H328" s="102"/>
    </row>
    <row r="329" spans="1:9" ht="15.75" customHeight="1" thickBot="1">
      <c r="A329" s="477" t="s">
        <v>350</v>
      </c>
      <c r="B329" s="478"/>
      <c r="C329" s="478"/>
      <c r="D329" s="439"/>
      <c r="E329" s="439"/>
      <c r="F329" s="194"/>
      <c r="G329" s="194"/>
      <c r="H329" s="195"/>
    </row>
    <row r="330" spans="1:9" thickBot="1">
      <c r="A330" s="472" t="s">
        <v>351</v>
      </c>
      <c r="B330" s="473"/>
      <c r="C330" s="473"/>
      <c r="D330" s="474"/>
      <c r="E330" s="452"/>
      <c r="F330" s="357"/>
      <c r="G330" s="357"/>
      <c r="H330" s="358"/>
    </row>
    <row r="331" spans="1:9" ht="62.25">
      <c r="A331" s="483" t="s">
        <v>352</v>
      </c>
      <c r="B331" s="92">
        <v>300</v>
      </c>
      <c r="C331" s="103" t="s">
        <v>353</v>
      </c>
      <c r="D331" s="132">
        <v>10</v>
      </c>
      <c r="E331" s="132">
        <v>10</v>
      </c>
      <c r="F331" s="132">
        <v>10</v>
      </c>
      <c r="G331" s="132">
        <v>10</v>
      </c>
      <c r="H331" s="132">
        <v>10</v>
      </c>
    </row>
    <row r="332" spans="1:9" ht="62.25">
      <c r="A332" s="495"/>
      <c r="B332" s="104">
        <v>301</v>
      </c>
      <c r="C332" s="36" t="s">
        <v>354</v>
      </c>
      <c r="D332" s="134">
        <v>15</v>
      </c>
      <c r="E332" s="134">
        <v>15</v>
      </c>
      <c r="F332" s="134">
        <v>15</v>
      </c>
      <c r="G332" s="134">
        <v>15</v>
      </c>
      <c r="H332" s="134">
        <v>15</v>
      </c>
    </row>
    <row r="333" spans="1:9" ht="63" thickBot="1">
      <c r="A333" s="495"/>
      <c r="B333" s="104">
        <v>302</v>
      </c>
      <c r="C333" s="36" t="s">
        <v>355</v>
      </c>
      <c r="D333" s="133">
        <v>20</v>
      </c>
      <c r="E333" s="133">
        <v>20</v>
      </c>
      <c r="F333" s="133">
        <v>20</v>
      </c>
      <c r="G333" s="133">
        <v>20</v>
      </c>
      <c r="H333" s="133">
        <v>20</v>
      </c>
    </row>
    <row r="334" spans="1:9" thickBot="1">
      <c r="A334" s="495"/>
      <c r="B334" s="104">
        <v>303</v>
      </c>
      <c r="C334" s="37" t="s">
        <v>356</v>
      </c>
      <c r="D334" s="61">
        <v>15</v>
      </c>
      <c r="E334" s="61">
        <v>15</v>
      </c>
      <c r="F334" s="61">
        <v>15</v>
      </c>
      <c r="G334" s="61">
        <v>15</v>
      </c>
      <c r="H334" s="62">
        <v>15</v>
      </c>
      <c r="I334" s="378"/>
    </row>
    <row r="335" spans="1:9" ht="30">
      <c r="A335" s="495"/>
      <c r="B335" s="104">
        <v>304</v>
      </c>
      <c r="C335" s="36" t="s">
        <v>357</v>
      </c>
      <c r="D335" s="132">
        <v>5</v>
      </c>
      <c r="E335" s="132">
        <v>5</v>
      </c>
      <c r="F335" s="132">
        <v>5</v>
      </c>
      <c r="G335" s="132">
        <v>5</v>
      </c>
      <c r="H335" s="132">
        <v>5</v>
      </c>
    </row>
    <row r="336" spans="1:9" ht="30">
      <c r="A336" s="495"/>
      <c r="B336" s="104">
        <v>305</v>
      </c>
      <c r="C336" s="36" t="s">
        <v>358</v>
      </c>
      <c r="D336" s="134">
        <v>10</v>
      </c>
      <c r="E336" s="134">
        <v>10</v>
      </c>
      <c r="F336" s="134">
        <v>10</v>
      </c>
      <c r="G336" s="134">
        <v>10</v>
      </c>
      <c r="H336" s="134">
        <v>10</v>
      </c>
    </row>
    <row r="337" spans="1:8" ht="30.75" thickBot="1">
      <c r="A337" s="495"/>
      <c r="B337" s="104">
        <v>306</v>
      </c>
      <c r="C337" s="36" t="s">
        <v>359</v>
      </c>
      <c r="D337" s="133">
        <v>15</v>
      </c>
      <c r="E337" s="133">
        <v>15</v>
      </c>
      <c r="F337" s="133">
        <v>15</v>
      </c>
      <c r="G337" s="133">
        <v>15</v>
      </c>
      <c r="H337" s="133">
        <v>15</v>
      </c>
    </row>
    <row r="338" spans="1:8" ht="32.25">
      <c r="A338" s="495"/>
      <c r="B338" s="104">
        <v>307</v>
      </c>
      <c r="C338" s="37" t="s">
        <v>360</v>
      </c>
      <c r="D338" s="94">
        <v>5</v>
      </c>
      <c r="E338" s="94">
        <v>5</v>
      </c>
      <c r="F338" s="94">
        <v>5</v>
      </c>
      <c r="G338" s="94">
        <v>5</v>
      </c>
      <c r="H338" s="298">
        <v>5</v>
      </c>
    </row>
    <row r="339" spans="1:8" ht="30">
      <c r="A339" s="496"/>
      <c r="B339" s="104">
        <v>308</v>
      </c>
      <c r="C339" s="37" t="s">
        <v>361</v>
      </c>
      <c r="D339" s="27">
        <v>0</v>
      </c>
      <c r="E339" s="27">
        <v>0</v>
      </c>
      <c r="F339" s="27">
        <v>0</v>
      </c>
      <c r="G339" s="27">
        <v>0</v>
      </c>
      <c r="H339" s="174">
        <v>0</v>
      </c>
    </row>
    <row r="340" spans="1:8" ht="15">
      <c r="A340" s="466" t="s">
        <v>362</v>
      </c>
      <c r="B340" s="104">
        <v>309</v>
      </c>
      <c r="C340" s="85" t="s">
        <v>363</v>
      </c>
      <c r="D340" s="94">
        <v>5</v>
      </c>
      <c r="E340" s="94">
        <v>5</v>
      </c>
      <c r="F340" s="94">
        <v>5</v>
      </c>
      <c r="G340" s="94">
        <v>5</v>
      </c>
      <c r="H340" s="297">
        <v>5</v>
      </c>
    </row>
    <row r="341" spans="1:8" ht="15">
      <c r="A341" s="483"/>
      <c r="B341" s="104">
        <v>310</v>
      </c>
      <c r="C341" s="37" t="s">
        <v>364</v>
      </c>
      <c r="D341" s="27">
        <v>0</v>
      </c>
      <c r="E341" s="27">
        <v>0</v>
      </c>
      <c r="F341" s="27">
        <v>0</v>
      </c>
      <c r="G341" s="27">
        <v>0</v>
      </c>
      <c r="H341" s="174">
        <v>0</v>
      </c>
    </row>
    <row r="342" spans="1:8" ht="45.75" thickBot="1">
      <c r="A342" s="485"/>
      <c r="B342" s="104">
        <v>311</v>
      </c>
      <c r="C342" s="70" t="s">
        <v>365</v>
      </c>
      <c r="D342" s="41">
        <v>5</v>
      </c>
      <c r="E342" s="41">
        <v>5</v>
      </c>
      <c r="F342" s="41">
        <v>5</v>
      </c>
      <c r="G342" s="41">
        <v>5</v>
      </c>
      <c r="H342" s="291">
        <v>0</v>
      </c>
    </row>
    <row r="343" spans="1:8" thickBot="1">
      <c r="A343" s="42"/>
      <c r="B343" s="228"/>
      <c r="C343" s="393" t="s">
        <v>57</v>
      </c>
      <c r="D343" s="305">
        <v>65</v>
      </c>
      <c r="E343" s="305">
        <v>65</v>
      </c>
      <c r="F343" s="305">
        <v>65</v>
      </c>
      <c r="G343" s="305">
        <v>65</v>
      </c>
      <c r="H343" s="305">
        <v>60</v>
      </c>
    </row>
    <row r="344" spans="1:8" thickBot="1">
      <c r="A344" s="47"/>
      <c r="B344" s="48"/>
      <c r="C344" s="230" t="s">
        <v>58</v>
      </c>
      <c r="D344" s="220">
        <v>2</v>
      </c>
      <c r="E344" s="220">
        <v>2</v>
      </c>
      <c r="F344" s="220">
        <v>2</v>
      </c>
      <c r="G344" s="252">
        <v>2</v>
      </c>
      <c r="H344" s="220">
        <v>3</v>
      </c>
    </row>
    <row r="345" spans="1:8" ht="15">
      <c r="A345" s="47"/>
      <c r="B345" s="48"/>
      <c r="C345" s="52"/>
      <c r="D345" s="49"/>
      <c r="E345" s="49"/>
      <c r="F345" s="49"/>
      <c r="G345" s="49"/>
      <c r="H345" s="49"/>
    </row>
    <row r="346" spans="1:8" thickBot="1">
      <c r="A346" s="105"/>
      <c r="B346" s="106"/>
      <c r="C346" s="107"/>
      <c r="D346" s="102"/>
      <c r="E346" s="102"/>
      <c r="F346" s="102"/>
      <c r="G346" s="102"/>
      <c r="H346" s="102"/>
    </row>
    <row r="347" spans="1:8" thickBot="1">
      <c r="A347" s="477" t="s">
        <v>366</v>
      </c>
      <c r="B347" s="478"/>
      <c r="C347" s="478"/>
      <c r="D347" s="478"/>
      <c r="E347" s="478"/>
      <c r="F347" s="194"/>
      <c r="G347" s="194"/>
      <c r="H347" s="195"/>
    </row>
    <row r="348" spans="1:8" ht="30">
      <c r="A348" s="483"/>
      <c r="B348" s="21">
        <v>312</v>
      </c>
      <c r="C348" s="85" t="s">
        <v>367</v>
      </c>
      <c r="D348" s="24">
        <v>0</v>
      </c>
      <c r="E348" s="24">
        <v>0</v>
      </c>
      <c r="F348" s="23">
        <v>0</v>
      </c>
      <c r="G348" s="23">
        <v>0</v>
      </c>
      <c r="H348" s="282">
        <v>0</v>
      </c>
    </row>
    <row r="349" spans="1:8" ht="75">
      <c r="A349" s="483"/>
      <c r="B349" s="25">
        <v>313</v>
      </c>
      <c r="C349" s="37" t="s">
        <v>368</v>
      </c>
      <c r="D349" s="28">
        <v>0</v>
      </c>
      <c r="E349" s="28">
        <v>0</v>
      </c>
      <c r="F349" s="27">
        <v>0</v>
      </c>
      <c r="G349" s="27">
        <v>0</v>
      </c>
      <c r="H349" s="174">
        <v>0</v>
      </c>
    </row>
    <row r="350" spans="1:8" ht="30">
      <c r="A350" s="483"/>
      <c r="B350" s="25">
        <v>314</v>
      </c>
      <c r="C350" s="37" t="s">
        <v>369</v>
      </c>
      <c r="D350" s="30">
        <v>20</v>
      </c>
      <c r="E350" s="30">
        <v>20</v>
      </c>
      <c r="F350" s="29">
        <v>20</v>
      </c>
      <c r="G350" s="29">
        <v>20</v>
      </c>
      <c r="H350" s="175">
        <v>20</v>
      </c>
    </row>
    <row r="351" spans="1:8" ht="15">
      <c r="A351" s="483"/>
      <c r="B351" s="25">
        <v>315</v>
      </c>
      <c r="C351" s="37" t="s">
        <v>370</v>
      </c>
      <c r="D351" s="28">
        <v>0</v>
      </c>
      <c r="E351" s="28">
        <v>0</v>
      </c>
      <c r="F351" s="27">
        <v>0</v>
      </c>
      <c r="G351" s="27">
        <v>0</v>
      </c>
      <c r="H351" s="174">
        <v>0</v>
      </c>
    </row>
    <row r="352" spans="1:8" thickBot="1">
      <c r="A352" s="485"/>
      <c r="B352" s="41">
        <v>316</v>
      </c>
      <c r="C352" s="100" t="s">
        <v>371</v>
      </c>
      <c r="D352" s="72">
        <v>5</v>
      </c>
      <c r="E352" s="72">
        <v>5</v>
      </c>
      <c r="F352" s="71">
        <v>5</v>
      </c>
      <c r="G352" s="71">
        <v>5</v>
      </c>
      <c r="H352" s="284">
        <v>5</v>
      </c>
    </row>
    <row r="353" spans="1:8" thickBot="1">
      <c r="A353" s="42"/>
      <c r="B353" s="43"/>
      <c r="C353" s="392" t="s">
        <v>57</v>
      </c>
      <c r="D353" s="305">
        <v>25</v>
      </c>
      <c r="E353" s="305">
        <v>25</v>
      </c>
      <c r="F353" s="305">
        <v>25</v>
      </c>
      <c r="G353" s="305">
        <v>25</v>
      </c>
      <c r="H353" s="305">
        <v>25</v>
      </c>
    </row>
    <row r="354" spans="1:8" thickBot="1">
      <c r="A354" s="47"/>
      <c r="B354" s="48"/>
      <c r="C354" s="230" t="s">
        <v>58</v>
      </c>
      <c r="D354" s="220">
        <v>3</v>
      </c>
      <c r="E354" s="220">
        <v>3</v>
      </c>
      <c r="F354" s="220">
        <v>3</v>
      </c>
      <c r="G354" s="220">
        <v>3</v>
      </c>
      <c r="H354" s="220">
        <v>3</v>
      </c>
    </row>
    <row r="355" spans="1:8" ht="15">
      <c r="A355" s="49"/>
      <c r="B355" s="48"/>
      <c r="C355" s="52"/>
      <c r="D355" s="108"/>
      <c r="E355" s="108"/>
      <c r="F355" s="108"/>
      <c r="G355" s="108"/>
      <c r="H355" s="108"/>
    </row>
    <row r="356" spans="1:8" ht="21">
      <c r="A356" s="73"/>
      <c r="B356" s="497" t="s">
        <v>372</v>
      </c>
      <c r="C356" s="497"/>
      <c r="D356" s="497"/>
      <c r="E356" s="497"/>
      <c r="F356" s="497"/>
      <c r="G356" s="497"/>
      <c r="H356" s="497"/>
    </row>
    <row r="357" spans="1:8" thickBot="1">
      <c r="A357" s="18"/>
      <c r="B357" s="19"/>
      <c r="C357" s="20"/>
      <c r="D357" s="18"/>
      <c r="E357" s="16"/>
      <c r="F357"/>
      <c r="G357"/>
      <c r="H357"/>
    </row>
    <row r="358" spans="1:8" s="191" customFormat="1" ht="16.5" thickBot="1">
      <c r="A358" s="126"/>
      <c r="B358" s="127"/>
      <c r="C358" s="192" t="s">
        <v>373</v>
      </c>
      <c r="D358" s="193" t="s">
        <v>5</v>
      </c>
      <c r="E358" s="193" t="s">
        <v>6</v>
      </c>
      <c r="F358" s="193" t="s">
        <v>7</v>
      </c>
      <c r="G358" s="193" t="s">
        <v>8</v>
      </c>
      <c r="H358" s="193" t="s">
        <v>9</v>
      </c>
    </row>
    <row r="359" spans="1:8" s="191" customFormat="1">
      <c r="A359" s="126"/>
      <c r="B359" s="127"/>
      <c r="C359" s="181" t="s">
        <v>374</v>
      </c>
      <c r="D359" s="538">
        <v>88</v>
      </c>
      <c r="E359" s="538">
        <v>90</v>
      </c>
      <c r="F359" s="538">
        <v>116</v>
      </c>
      <c r="G359" s="538">
        <v>151</v>
      </c>
      <c r="H359" s="539">
        <v>175</v>
      </c>
    </row>
    <row r="360" spans="1:8" s="191" customFormat="1">
      <c r="A360" s="126"/>
      <c r="B360" s="127"/>
      <c r="C360" s="181" t="s">
        <v>375</v>
      </c>
      <c r="D360" s="540">
        <v>3</v>
      </c>
      <c r="E360" s="540">
        <v>3</v>
      </c>
      <c r="F360" s="540">
        <v>5</v>
      </c>
      <c r="G360" s="540">
        <v>6</v>
      </c>
      <c r="H360" s="541">
        <v>7</v>
      </c>
    </row>
    <row r="361" spans="1:8" s="191" customFormat="1">
      <c r="A361" s="126"/>
      <c r="B361" s="127"/>
      <c r="C361" s="181" t="s">
        <v>376</v>
      </c>
      <c r="D361" s="540">
        <v>6</v>
      </c>
      <c r="E361" s="540">
        <v>6</v>
      </c>
      <c r="F361" s="540">
        <v>8</v>
      </c>
      <c r="G361" s="540">
        <v>10</v>
      </c>
      <c r="H361" s="541">
        <v>12</v>
      </c>
    </row>
    <row r="362" spans="1:8" s="191" customFormat="1">
      <c r="A362" s="126"/>
      <c r="B362" s="127"/>
      <c r="C362" s="181" t="s">
        <v>275</v>
      </c>
      <c r="D362" s="540">
        <v>2</v>
      </c>
      <c r="E362" s="540">
        <v>2</v>
      </c>
      <c r="F362" s="540">
        <v>3</v>
      </c>
      <c r="G362" s="540">
        <v>7</v>
      </c>
      <c r="H362" s="541">
        <v>8</v>
      </c>
    </row>
    <row r="363" spans="1:8" s="191" customFormat="1">
      <c r="A363" s="126"/>
      <c r="B363" s="127"/>
      <c r="C363" s="181" t="s">
        <v>377</v>
      </c>
      <c r="D363" s="540">
        <v>0</v>
      </c>
      <c r="E363" s="540">
        <v>0</v>
      </c>
      <c r="F363" s="540">
        <v>0</v>
      </c>
      <c r="G363" s="540">
        <v>1</v>
      </c>
      <c r="H363" s="541">
        <v>1</v>
      </c>
    </row>
    <row r="364" spans="1:8" s="191" customFormat="1" ht="16.5" thickBot="1">
      <c r="A364" s="126"/>
      <c r="B364" s="127"/>
      <c r="C364" s="243" t="s">
        <v>378</v>
      </c>
      <c r="D364" s="542">
        <v>2</v>
      </c>
      <c r="E364" s="542">
        <v>2</v>
      </c>
      <c r="F364" s="542">
        <v>2</v>
      </c>
      <c r="G364" s="542">
        <v>2</v>
      </c>
      <c r="H364" s="543">
        <v>3</v>
      </c>
    </row>
    <row r="365" spans="1:8" s="191" customFormat="1" ht="16.5" thickBot="1">
      <c r="A365" s="126"/>
      <c r="B365" s="127"/>
      <c r="C365" s="455" t="s">
        <v>379</v>
      </c>
      <c r="D365" s="544">
        <v>101</v>
      </c>
      <c r="E365" s="544">
        <v>103</v>
      </c>
      <c r="F365" s="545">
        <v>134</v>
      </c>
      <c r="G365" s="545">
        <v>177</v>
      </c>
      <c r="H365" s="546">
        <v>206</v>
      </c>
    </row>
    <row r="366" spans="1:8" s="191" customFormat="1" ht="15">
      <c r="A366" s="73"/>
      <c r="B366" s="75"/>
      <c r="C366" s="109"/>
      <c r="D366" s="73"/>
      <c r="E366" s="73"/>
      <c r="F366" s="73"/>
      <c r="G366" s="73"/>
      <c r="H366" s="73"/>
    </row>
    <row r="367" spans="1:8" s="191" customFormat="1" thickBot="1">
      <c r="A367" s="73"/>
      <c r="B367" s="75"/>
      <c r="C367" s="109"/>
      <c r="D367" s="73"/>
      <c r="E367" s="73"/>
      <c r="F367" s="73"/>
      <c r="G367" s="73"/>
      <c r="H367" s="73"/>
    </row>
    <row r="368" spans="1:8" s="191" customFormat="1" thickBot="1">
      <c r="A368" s="73"/>
      <c r="B368" s="111"/>
      <c r="C368" s="427" t="s">
        <v>380</v>
      </c>
      <c r="D368" s="428" t="s">
        <v>5</v>
      </c>
      <c r="E368" s="428" t="s">
        <v>6</v>
      </c>
      <c r="F368" s="429" t="s">
        <v>7</v>
      </c>
      <c r="G368" s="428" t="s">
        <v>8</v>
      </c>
      <c r="H368" s="428" t="s">
        <v>9</v>
      </c>
    </row>
    <row r="369" spans="1:8" s="191" customFormat="1" ht="15">
      <c r="A369" s="73"/>
      <c r="B369" s="430" t="s">
        <v>381</v>
      </c>
      <c r="C369" s="431" t="s">
        <v>382</v>
      </c>
      <c r="D369" s="432">
        <v>190</v>
      </c>
      <c r="E369" s="432">
        <v>190</v>
      </c>
      <c r="F369" s="433">
        <v>190</v>
      </c>
      <c r="G369" s="432">
        <v>170</v>
      </c>
      <c r="H369" s="432">
        <v>160</v>
      </c>
    </row>
    <row r="370" spans="1:8" s="191" customFormat="1" ht="15">
      <c r="A370" s="73"/>
      <c r="B370" s="445" t="s">
        <v>383</v>
      </c>
      <c r="C370" s="434" t="s">
        <v>384</v>
      </c>
      <c r="D370" s="435">
        <v>510</v>
      </c>
      <c r="E370" s="435">
        <v>505</v>
      </c>
      <c r="F370" s="436">
        <v>450</v>
      </c>
      <c r="G370" s="435">
        <v>380</v>
      </c>
      <c r="H370" s="435">
        <v>305</v>
      </c>
    </row>
    <row r="371" spans="1:8" s="191" customFormat="1" ht="15">
      <c r="A371" s="73"/>
      <c r="B371" s="490" t="s">
        <v>385</v>
      </c>
      <c r="C371" s="434" t="s">
        <v>386</v>
      </c>
      <c r="D371" s="435">
        <v>20</v>
      </c>
      <c r="E371" s="435">
        <v>20</v>
      </c>
      <c r="F371" s="436">
        <v>15</v>
      </c>
      <c r="G371" s="435">
        <v>15</v>
      </c>
      <c r="H371" s="435">
        <v>0</v>
      </c>
    </row>
    <row r="372" spans="1:8" s="191" customFormat="1" ht="15">
      <c r="A372" s="73"/>
      <c r="B372" s="490"/>
      <c r="C372" s="434" t="s">
        <v>387</v>
      </c>
      <c r="D372" s="435">
        <v>125</v>
      </c>
      <c r="E372" s="435">
        <v>125</v>
      </c>
      <c r="F372" s="436">
        <v>110</v>
      </c>
      <c r="G372" s="435">
        <v>105</v>
      </c>
      <c r="H372" s="435">
        <v>95</v>
      </c>
    </row>
    <row r="373" spans="1:8" s="191" customFormat="1" ht="15">
      <c r="A373" s="73"/>
      <c r="B373" s="490"/>
      <c r="C373" s="434" t="s">
        <v>388</v>
      </c>
      <c r="D373" s="435">
        <v>60</v>
      </c>
      <c r="E373" s="435">
        <v>60</v>
      </c>
      <c r="F373" s="436">
        <v>55</v>
      </c>
      <c r="G373" s="435">
        <v>20</v>
      </c>
      <c r="H373" s="435">
        <v>0</v>
      </c>
    </row>
    <row r="374" spans="1:8" s="191" customFormat="1" ht="15">
      <c r="A374" s="73"/>
      <c r="B374" s="490"/>
      <c r="C374" s="434" t="s">
        <v>389</v>
      </c>
      <c r="D374" s="435">
        <v>328</v>
      </c>
      <c r="E374" s="435">
        <v>328</v>
      </c>
      <c r="F374" s="436">
        <v>307</v>
      </c>
      <c r="G374" s="435">
        <v>255</v>
      </c>
      <c r="H374" s="435">
        <v>185</v>
      </c>
    </row>
    <row r="375" spans="1:8" s="191" customFormat="1" ht="15">
      <c r="A375" s="73"/>
      <c r="B375" s="491" t="s">
        <v>390</v>
      </c>
      <c r="C375" s="434" t="s">
        <v>391</v>
      </c>
      <c r="D375" s="435">
        <v>95</v>
      </c>
      <c r="E375" s="435">
        <v>95</v>
      </c>
      <c r="F375" s="436">
        <v>95</v>
      </c>
      <c r="G375" s="435">
        <v>90</v>
      </c>
      <c r="H375" s="435">
        <v>90</v>
      </c>
    </row>
    <row r="376" spans="1:8" s="191" customFormat="1" ht="15">
      <c r="A376" s="73"/>
      <c r="B376" s="492"/>
      <c r="C376" s="434" t="s">
        <v>392</v>
      </c>
      <c r="D376" s="435">
        <v>80</v>
      </c>
      <c r="E376" s="435">
        <v>80</v>
      </c>
      <c r="F376" s="436">
        <v>80</v>
      </c>
      <c r="G376" s="435">
        <v>80</v>
      </c>
      <c r="H376" s="435">
        <v>80</v>
      </c>
    </row>
    <row r="377" spans="1:8" s="191" customFormat="1" ht="15">
      <c r="A377" s="73"/>
      <c r="B377" s="445" t="s">
        <v>393</v>
      </c>
      <c r="C377" s="434" t="s">
        <v>394</v>
      </c>
      <c r="D377" s="435">
        <v>65</v>
      </c>
      <c r="E377" s="435">
        <v>65</v>
      </c>
      <c r="F377" s="436">
        <v>65</v>
      </c>
      <c r="G377" s="435">
        <v>65</v>
      </c>
      <c r="H377" s="435">
        <v>60</v>
      </c>
    </row>
    <row r="378" spans="1:8" s="191" customFormat="1" thickBot="1">
      <c r="A378" s="73"/>
      <c r="B378" s="454" t="s">
        <v>395</v>
      </c>
      <c r="C378" s="437" t="s">
        <v>396</v>
      </c>
      <c r="D378" s="435">
        <v>25</v>
      </c>
      <c r="E378" s="435">
        <v>25</v>
      </c>
      <c r="F378" s="436">
        <v>25</v>
      </c>
      <c r="G378" s="435">
        <v>25</v>
      </c>
      <c r="H378" s="435">
        <v>25</v>
      </c>
    </row>
    <row r="379" spans="1:8" s="191" customFormat="1" thickBot="1">
      <c r="A379" s="73"/>
      <c r="B379" s="111"/>
      <c r="C379" s="456" t="s">
        <v>397</v>
      </c>
      <c r="D379" s="146">
        <f>SUM(D369:D378)</f>
        <v>1498</v>
      </c>
      <c r="E379" s="146">
        <f>SUM(E369:E378)</f>
        <v>1493</v>
      </c>
      <c r="F379" s="146">
        <f>SUM(F369:F378)</f>
        <v>1392</v>
      </c>
      <c r="G379" s="146">
        <f>SUM(G369:G378)</f>
        <v>1205</v>
      </c>
      <c r="H379" s="146">
        <f>SUM(H369:H378)</f>
        <v>1000</v>
      </c>
    </row>
    <row r="380" spans="1:8" s="191" customFormat="1" thickBot="1">
      <c r="A380" s="73"/>
      <c r="B380" s="75"/>
      <c r="C380" s="109"/>
      <c r="D380" s="73"/>
      <c r="E380" s="73"/>
      <c r="F380" s="73"/>
      <c r="G380" s="73"/>
      <c r="H380" s="73"/>
    </row>
    <row r="381" spans="1:8" s="191" customFormat="1" thickBot="1">
      <c r="A381" s="111"/>
      <c r="B381" s="111"/>
      <c r="C381" s="547" t="s">
        <v>398</v>
      </c>
      <c r="D381" s="548">
        <v>200</v>
      </c>
      <c r="E381" s="549">
        <v>300</v>
      </c>
      <c r="F381" s="549">
        <v>400</v>
      </c>
      <c r="G381" s="549">
        <v>500</v>
      </c>
      <c r="H381" s="550">
        <v>600</v>
      </c>
    </row>
    <row r="382" spans="1:8" s="191" customFormat="1" ht="15">
      <c r="A382" s="111"/>
      <c r="B382" s="111"/>
      <c r="C382" s="111"/>
      <c r="D382" s="111"/>
      <c r="E382" s="111"/>
      <c r="F382" s="111"/>
      <c r="G382" s="111"/>
      <c r="H382" s="111"/>
    </row>
    <row r="383" spans="1:8" s="191" customFormat="1" ht="15">
      <c r="A383" s="111"/>
      <c r="B383" s="111"/>
      <c r="C383" s="119" t="s">
        <v>399</v>
      </c>
      <c r="D383" s="120"/>
      <c r="E383" s="551" t="s">
        <v>400</v>
      </c>
      <c r="F383" s="552"/>
      <c r="G383" s="552"/>
      <c r="H383" s="18"/>
    </row>
    <row r="384" spans="1:8" s="191" customFormat="1" ht="3.75" customHeight="1">
      <c r="A384" s="111"/>
      <c r="B384" s="111"/>
      <c r="C384" s="18"/>
      <c r="D384" s="18"/>
      <c r="E384" s="553"/>
      <c r="F384" s="115"/>
      <c r="G384" s="115"/>
      <c r="H384" s="18"/>
    </row>
    <row r="385" spans="1:19" s="191" customFormat="1" ht="15">
      <c r="A385" s="111"/>
      <c r="B385" s="111"/>
      <c r="C385" s="18"/>
      <c r="D385" s="121"/>
      <c r="E385" s="554" t="s">
        <v>401</v>
      </c>
      <c r="F385" s="555"/>
      <c r="G385" s="555"/>
      <c r="H385" s="18"/>
      <c r="I385" s="556"/>
      <c r="J385" s="556"/>
      <c r="K385" s="556"/>
      <c r="L385" s="556"/>
      <c r="M385" s="556"/>
      <c r="N385" s="556"/>
      <c r="O385" s="556"/>
      <c r="P385" s="556"/>
      <c r="Q385" s="556"/>
      <c r="R385" s="556"/>
      <c r="S385" s="556"/>
    </row>
    <row r="386" spans="1:19" s="191" customFormat="1" ht="3.75" customHeight="1" thickBot="1">
      <c r="A386" s="111"/>
      <c r="B386" s="111"/>
      <c r="C386" s="18"/>
      <c r="D386" s="18"/>
      <c r="E386" s="552" t="s">
        <v>402</v>
      </c>
      <c r="F386" s="552"/>
      <c r="G386" s="552"/>
      <c r="H386" s="552"/>
      <c r="I386" s="556"/>
      <c r="J386" s="556"/>
      <c r="K386" s="556"/>
      <c r="L386" s="556"/>
      <c r="M386" s="556"/>
      <c r="N386" s="556"/>
      <c r="O386" s="556"/>
      <c r="P386" s="556"/>
      <c r="Q386" s="556"/>
      <c r="R386" s="556"/>
      <c r="S386" s="556"/>
    </row>
    <row r="387" spans="1:19" s="191" customFormat="1" ht="16.5" customHeight="1" thickBot="1">
      <c r="A387" s="122"/>
      <c r="B387" s="123"/>
      <c r="C387" s="18"/>
      <c r="D387" s="124"/>
      <c r="E387" s="552"/>
      <c r="F387" s="552"/>
      <c r="G387" s="552"/>
      <c r="H387" s="552"/>
      <c r="I387" s="556"/>
      <c r="J387" s="556"/>
      <c r="K387" s="556"/>
      <c r="L387" s="556"/>
      <c r="M387" s="556"/>
      <c r="N387" s="556"/>
      <c r="O387" s="556"/>
      <c r="P387" s="556"/>
      <c r="Q387" s="556"/>
      <c r="R387" s="556"/>
      <c r="S387" s="556"/>
    </row>
    <row r="388" spans="1:19" s="191" customFormat="1" ht="11.25" customHeight="1" thickBot="1">
      <c r="A388" s="122"/>
      <c r="B388" s="123"/>
      <c r="C388" s="18"/>
      <c r="D388" s="55"/>
      <c r="E388" s="557"/>
      <c r="F388" s="557"/>
      <c r="G388" s="557"/>
      <c r="H388" s="18"/>
      <c r="I388" s="556"/>
      <c r="J388" s="556"/>
      <c r="K388" s="556"/>
      <c r="L388" s="556"/>
      <c r="M388" s="556"/>
      <c r="N388" s="556"/>
      <c r="O388" s="556"/>
      <c r="P388" s="556"/>
      <c r="Q388" s="556"/>
      <c r="R388" s="556"/>
      <c r="S388" s="556"/>
    </row>
    <row r="389" spans="1:19" s="191" customFormat="1" ht="32.25" customHeight="1">
      <c r="A389" s="558" t="s">
        <v>1</v>
      </c>
      <c r="B389" s="559" t="s">
        <v>403</v>
      </c>
      <c r="C389" s="560"/>
      <c r="D389" s="560"/>
      <c r="E389" s="560"/>
      <c r="F389" s="560"/>
      <c r="G389" s="560"/>
      <c r="H389" s="561"/>
      <c r="I389" s="562"/>
      <c r="J389" s="562"/>
      <c r="K389" s="562"/>
      <c r="L389" s="562"/>
      <c r="M389" s="562"/>
      <c r="N389" s="562"/>
      <c r="O389" s="563"/>
      <c r="P389" s="563"/>
      <c r="Q389" s="563"/>
      <c r="R389" s="563"/>
      <c r="S389" s="563"/>
    </row>
    <row r="390" spans="1:19" s="191" customFormat="1" ht="30" customHeight="1">
      <c r="A390" s="564"/>
      <c r="B390" s="565" t="s">
        <v>404</v>
      </c>
      <c r="C390" s="566"/>
      <c r="D390" s="566"/>
      <c r="E390" s="566"/>
      <c r="F390" s="566"/>
      <c r="G390" s="566"/>
      <c r="H390" s="567"/>
      <c r="I390" s="562"/>
      <c r="J390" s="562"/>
      <c r="K390" s="562"/>
      <c r="L390" s="562"/>
      <c r="M390" s="562"/>
      <c r="N390" s="562"/>
      <c r="O390" s="563"/>
      <c r="P390" s="563"/>
      <c r="Q390" s="563"/>
      <c r="R390" s="563"/>
      <c r="S390" s="563"/>
    </row>
    <row r="391" spans="1:19" s="191" customFormat="1" ht="14.25" customHeight="1">
      <c r="A391" s="564"/>
      <c r="B391" s="489" t="s">
        <v>405</v>
      </c>
      <c r="C391" s="552"/>
      <c r="D391" s="552"/>
      <c r="E391" s="552"/>
      <c r="F391" s="552"/>
      <c r="G391" s="552"/>
      <c r="H391" s="568"/>
      <c r="I391" s="569"/>
      <c r="J391" s="569"/>
      <c r="K391" s="569"/>
      <c r="L391" s="569"/>
      <c r="M391" s="569"/>
      <c r="N391" s="569"/>
      <c r="O391" s="563"/>
      <c r="P391" s="563"/>
      <c r="Q391" s="563"/>
      <c r="R391" s="563"/>
      <c r="S391" s="563"/>
    </row>
    <row r="392" spans="1:19" s="191" customFormat="1" ht="16.5" customHeight="1">
      <c r="A392" s="564"/>
      <c r="B392" s="570" t="s">
        <v>406</v>
      </c>
      <c r="C392" s="571"/>
      <c r="D392" s="571"/>
      <c r="E392" s="571"/>
      <c r="F392" s="571"/>
      <c r="G392" s="571"/>
      <c r="H392" s="572"/>
      <c r="I392" s="573"/>
      <c r="J392" s="573"/>
      <c r="K392" s="573"/>
      <c r="L392" s="573"/>
      <c r="M392" s="573"/>
      <c r="N392" s="573"/>
      <c r="O392" s="563"/>
      <c r="P392" s="563"/>
      <c r="Q392" s="563"/>
      <c r="R392" s="563"/>
      <c r="S392" s="563"/>
    </row>
    <row r="393" spans="1:19" s="191" customFormat="1" ht="15">
      <c r="A393" s="564"/>
      <c r="B393" s="574"/>
      <c r="C393" s="55"/>
      <c r="D393" s="121" t="s">
        <v>407</v>
      </c>
      <c r="E393" s="121" t="s">
        <v>408</v>
      </c>
      <c r="F393" s="121" t="s">
        <v>409</v>
      </c>
      <c r="G393" s="121" t="s">
        <v>410</v>
      </c>
      <c r="H393" s="575" t="s">
        <v>411</v>
      </c>
      <c r="I393" s="573"/>
      <c r="J393" s="573"/>
      <c r="K393" s="573"/>
      <c r="L393" s="573"/>
      <c r="M393" s="573"/>
      <c r="N393" s="573"/>
      <c r="O393" s="563"/>
      <c r="P393" s="563"/>
      <c r="Q393" s="563"/>
      <c r="R393" s="563"/>
      <c r="S393" s="563"/>
    </row>
    <row r="394" spans="1:19" s="191" customFormat="1" ht="17.25">
      <c r="A394" s="564"/>
      <c r="B394" s="576"/>
      <c r="C394" s="121" t="s">
        <v>412</v>
      </c>
      <c r="D394" s="121">
        <v>11</v>
      </c>
      <c r="E394" s="121">
        <v>11</v>
      </c>
      <c r="F394" s="121">
        <v>14</v>
      </c>
      <c r="G394" s="121">
        <v>18</v>
      </c>
      <c r="H394" s="575">
        <v>22</v>
      </c>
      <c r="I394" s="573"/>
      <c r="J394" s="573"/>
      <c r="K394" s="573"/>
      <c r="L394" s="573"/>
      <c r="M394" s="573"/>
      <c r="N394" s="573"/>
      <c r="O394" s="563"/>
      <c r="P394" s="563"/>
      <c r="Q394" s="563"/>
      <c r="R394" s="563"/>
      <c r="S394" s="563"/>
    </row>
    <row r="395" spans="1:19" s="191" customFormat="1" ht="126.75" customHeight="1">
      <c r="A395" s="564"/>
      <c r="B395" s="489" t="s">
        <v>413</v>
      </c>
      <c r="C395" s="552"/>
      <c r="D395" s="552"/>
      <c r="E395" s="552"/>
      <c r="F395" s="552"/>
      <c r="G395" s="552"/>
      <c r="H395" s="568"/>
      <c r="I395" s="569"/>
      <c r="J395" s="569"/>
      <c r="K395" s="569"/>
      <c r="L395" s="569"/>
      <c r="M395" s="569"/>
      <c r="N395" s="569"/>
      <c r="O395" s="563"/>
      <c r="P395" s="563"/>
      <c r="Q395" s="563"/>
      <c r="R395" s="563"/>
      <c r="S395" s="563"/>
    </row>
    <row r="396" spans="1:19" s="191" customFormat="1" ht="36.75" customHeight="1">
      <c r="A396" s="564"/>
      <c r="B396" s="489" t="s">
        <v>414</v>
      </c>
      <c r="C396" s="552"/>
      <c r="D396" s="552"/>
      <c r="E396" s="552"/>
      <c r="F396" s="552"/>
      <c r="G396" s="552"/>
      <c r="H396" s="568"/>
      <c r="I396" s="569"/>
      <c r="J396" s="569"/>
      <c r="K396" s="569"/>
      <c r="L396" s="569"/>
      <c r="M396" s="569"/>
      <c r="N396" s="569"/>
      <c r="O396" s="563"/>
      <c r="P396" s="563"/>
      <c r="Q396" s="563"/>
      <c r="R396" s="563"/>
      <c r="S396" s="563"/>
    </row>
    <row r="397" spans="1:19" s="191" customFormat="1" ht="20.25" customHeight="1" thickBot="1">
      <c r="A397" s="577"/>
      <c r="B397" s="578" t="s">
        <v>415</v>
      </c>
      <c r="C397" s="579"/>
      <c r="D397" s="579"/>
      <c r="E397" s="579"/>
      <c r="F397" s="579"/>
      <c r="G397" s="579"/>
      <c r="H397" s="580"/>
      <c r="I397" s="581"/>
      <c r="J397" s="581"/>
      <c r="K397" s="581"/>
      <c r="L397" s="581"/>
      <c r="M397" s="581"/>
      <c r="N397" s="581"/>
      <c r="O397" s="563"/>
      <c r="P397" s="563"/>
      <c r="Q397" s="563"/>
      <c r="R397" s="563"/>
      <c r="S397" s="563"/>
    </row>
    <row r="398" spans="1:19" s="191" customFormat="1" ht="15">
      <c r="A398" s="582"/>
      <c r="B398" s="583"/>
      <c r="C398" s="584"/>
      <c r="D398" s="582"/>
      <c r="E398" s="582"/>
      <c r="F398" s="582"/>
      <c r="G398" s="582"/>
      <c r="H398" s="582"/>
      <c r="I398" s="556"/>
      <c r="J398" s="556"/>
      <c r="K398" s="556"/>
      <c r="L398" s="556"/>
      <c r="M398" s="556"/>
      <c r="N398" s="556"/>
      <c r="O398" s="556"/>
      <c r="P398" s="556"/>
      <c r="Q398" s="556"/>
      <c r="R398" s="556"/>
      <c r="S398" s="556"/>
    </row>
  </sheetData>
  <sheetProtection algorithmName="SHA-512" hashValue="aN7dUx8OOTyiSXFRLa+XtBOcZw7J1qwhygOzuX8uzafdJF2ALMb+ouw/9Ar4892vyqAX4NF1+8vIhoGL87kZ6w==" saltValue="XZmLdYNa0QvH4oDlkj505Q==" spinCount="100000" sheet="1" objects="1" scenarios="1"/>
  <mergeCells count="58">
    <mergeCell ref="C2:G2"/>
    <mergeCell ref="A1:H1"/>
    <mergeCell ref="E383:G383"/>
    <mergeCell ref="E386:H387"/>
    <mergeCell ref="A347:E347"/>
    <mergeCell ref="A348:A352"/>
    <mergeCell ref="A5:C5"/>
    <mergeCell ref="A43:C43"/>
    <mergeCell ref="A171:C171"/>
    <mergeCell ref="A283:A289"/>
    <mergeCell ref="A291:A301"/>
    <mergeCell ref="A172:A178"/>
    <mergeCell ref="A182:A186"/>
    <mergeCell ref="A138:A144"/>
    <mergeCell ref="A331:A339"/>
    <mergeCell ref="B356:H356"/>
    <mergeCell ref="A340:A342"/>
    <mergeCell ref="A329:C329"/>
    <mergeCell ref="B316:H316"/>
    <mergeCell ref="A389:A397"/>
    <mergeCell ref="B389:H389"/>
    <mergeCell ref="B390:H390"/>
    <mergeCell ref="B391:H391"/>
    <mergeCell ref="B392:H392"/>
    <mergeCell ref="B395:H395"/>
    <mergeCell ref="B396:H396"/>
    <mergeCell ref="B397:H397"/>
    <mergeCell ref="A317:A325"/>
    <mergeCell ref="B371:B374"/>
    <mergeCell ref="B375:B376"/>
    <mergeCell ref="A8:A9"/>
    <mergeCell ref="A11:A12"/>
    <mergeCell ref="A328:C328"/>
    <mergeCell ref="A330:D330"/>
    <mergeCell ref="A229:A248"/>
    <mergeCell ref="A250:A257"/>
    <mergeCell ref="A258:A259"/>
    <mergeCell ref="A262:A282"/>
    <mergeCell ref="A306:C306"/>
    <mergeCell ref="A307:D307"/>
    <mergeCell ref="A145:A158"/>
    <mergeCell ref="A159:A166"/>
    <mergeCell ref="A188:A225"/>
    <mergeCell ref="A13:A22"/>
    <mergeCell ref="A308:A315"/>
    <mergeCell ref="A249:C249"/>
    <mergeCell ref="A23:A24"/>
    <mergeCell ref="A25:A27"/>
    <mergeCell ref="A29:A34"/>
    <mergeCell ref="A35:A39"/>
    <mergeCell ref="A46:A84"/>
    <mergeCell ref="A226:C226"/>
    <mergeCell ref="A85:A99"/>
    <mergeCell ref="A102:A134"/>
    <mergeCell ref="A135:A137"/>
    <mergeCell ref="A179:C179"/>
    <mergeCell ref="A187:C187"/>
    <mergeCell ref="B191:C191"/>
  </mergeCells>
  <conditionalFormatting sqref="H379">
    <cfRule type="cellIs" dxfId="184" priority="1" operator="equal">
      <formula>"NO ASSOLEIX"</formula>
    </cfRule>
  </conditionalFormatting>
  <conditionalFormatting sqref="D379">
    <cfRule type="cellIs" dxfId="183" priority="5" operator="equal">
      <formula>"NO ASSOLEIX"</formula>
    </cfRule>
  </conditionalFormatting>
  <conditionalFormatting sqref="E379">
    <cfRule type="cellIs" dxfId="182" priority="4" operator="equal">
      <formula>"NO ASSOLEIX"</formula>
    </cfRule>
  </conditionalFormatting>
  <conditionalFormatting sqref="F379">
    <cfRule type="cellIs" dxfId="181" priority="3" operator="equal">
      <formula>"NO ASSOLEIX"</formula>
    </cfRule>
  </conditionalFormatting>
  <conditionalFormatting sqref="G379">
    <cfRule type="cellIs" dxfId="180" priority="2" operator="equal">
      <formula>"NO ASSOLEIX"</formula>
    </cfRule>
  </conditionalFormatting>
  <dataValidations count="1">
    <dataValidation type="list" allowBlank="1" showInputMessage="1" showErrorMessage="1" error="Posar S/N" sqref="H307" xr:uid="{00000000-0002-0000-0000-000000000000}">
      <formula1>Control</formula1>
    </dataValidation>
  </dataValidations>
  <pageMargins left="0.70866141732283472" right="0.70866141732283472" top="0.74803149606299213" bottom="0.74803149606299213" header="0.31496062992125984" footer="0.31496062992125984"/>
  <pageSetup paperSize="9" scale="52" fitToHeight="40" orientation="portrait" r:id="rId1"/>
  <rowBreaks count="7" manualBreakCount="7">
    <brk id="41" max="7" man="1"/>
    <brk id="99" max="7" man="1"/>
    <brk id="158" max="7" man="1"/>
    <brk id="225" max="7" man="1"/>
    <brk id="282" max="7" man="1"/>
    <brk id="328" max="7" man="1"/>
    <brk id="356" max="7" man="1"/>
  </rowBreaks>
  <ignoredErrors>
    <ignoredError sqref="D41:H4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2"/>
  <sheetViews>
    <sheetView showGridLines="0" workbookViewId="0">
      <selection sqref="A1:E1"/>
    </sheetView>
  </sheetViews>
  <sheetFormatPr defaultColWidth="9.140625" defaultRowHeight="15.75"/>
  <cols>
    <col min="1" max="1" width="13.5703125" style="126" customWidth="1"/>
    <col min="2" max="2" width="5.42578125" style="127" customWidth="1"/>
    <col min="3" max="3" width="59.42578125" style="128" bestFit="1" customWidth="1"/>
    <col min="4" max="4" width="18" style="129" customWidth="1"/>
    <col min="5" max="5" width="14.42578125" style="130" customWidth="1"/>
    <col min="6" max="6" width="13.42578125" style="8" customWidth="1"/>
    <col min="7" max="7" width="12.7109375" style="8" customWidth="1"/>
    <col min="8" max="8" width="12.28515625" style="8" customWidth="1"/>
    <col min="9" max="9" width="9.140625" style="8" customWidth="1"/>
    <col min="10" max="16384" width="9.140625" style="8"/>
  </cols>
  <sheetData>
    <row r="1" spans="1:6" ht="21">
      <c r="A1" s="511" t="s">
        <v>416</v>
      </c>
      <c r="B1" s="511"/>
      <c r="C1" s="511"/>
      <c r="D1" s="511"/>
      <c r="E1" s="511"/>
    </row>
    <row r="2" spans="1:6" s="11" customFormat="1" ht="47.25" thickBot="1">
      <c r="A2" s="9"/>
      <c r="B2" s="10"/>
      <c r="C2" s="493" t="s">
        <v>417</v>
      </c>
      <c r="D2" s="493"/>
      <c r="E2" s="185" t="s">
        <v>418</v>
      </c>
    </row>
    <row r="3" spans="1:6" s="17" customFormat="1" thickBot="1">
      <c r="A3" s="12" t="s">
        <v>2</v>
      </c>
      <c r="B3" s="13" t="s">
        <v>3</v>
      </c>
      <c r="C3" s="354" t="s">
        <v>4</v>
      </c>
      <c r="D3" s="355" t="s">
        <v>5</v>
      </c>
      <c r="E3" s="356" t="s">
        <v>419</v>
      </c>
    </row>
    <row r="4" spans="1:6" s="17" customFormat="1" thickBot="1">
      <c r="A4" s="18"/>
      <c r="B4" s="19"/>
      <c r="C4" s="20"/>
      <c r="D4" s="183" t="s">
        <v>10</v>
      </c>
      <c r="E4" s="182" t="s">
        <v>420</v>
      </c>
    </row>
    <row r="5" spans="1:6" s="17" customFormat="1" thickBot="1">
      <c r="A5" s="477" t="s">
        <v>11</v>
      </c>
      <c r="B5" s="478"/>
      <c r="C5" s="478"/>
      <c r="D5" s="478"/>
      <c r="E5" s="498"/>
    </row>
    <row r="6" spans="1:6" s="17" customFormat="1" ht="15">
      <c r="A6" s="440" t="s">
        <v>12</v>
      </c>
      <c r="B6" s="21">
        <v>1</v>
      </c>
      <c r="C6" s="22" t="s">
        <v>13</v>
      </c>
      <c r="D6" s="221">
        <v>0</v>
      </c>
      <c r="E6" s="333" t="s">
        <v>419</v>
      </c>
    </row>
    <row r="7" spans="1:6" s="17" customFormat="1" ht="30">
      <c r="A7" s="441" t="s">
        <v>14</v>
      </c>
      <c r="B7" s="25">
        <f t="shared" ref="B7:B18" si="0">B6+1</f>
        <v>2</v>
      </c>
      <c r="C7" s="26" t="s">
        <v>15</v>
      </c>
      <c r="D7" s="27">
        <v>0</v>
      </c>
      <c r="E7" s="244" t="s">
        <v>419</v>
      </c>
    </row>
    <row r="8" spans="1:6" s="17" customFormat="1" ht="30">
      <c r="A8" s="468" t="s">
        <v>16</v>
      </c>
      <c r="B8" s="25">
        <f t="shared" si="0"/>
        <v>3</v>
      </c>
      <c r="C8" s="26" t="s">
        <v>17</v>
      </c>
      <c r="D8" s="27">
        <v>0</v>
      </c>
      <c r="E8" s="244" t="s">
        <v>419</v>
      </c>
    </row>
    <row r="9" spans="1:6" s="17" customFormat="1" ht="30">
      <c r="A9" s="469"/>
      <c r="B9" s="25">
        <f t="shared" si="0"/>
        <v>4</v>
      </c>
      <c r="C9" s="26" t="s">
        <v>18</v>
      </c>
      <c r="D9" s="27">
        <v>0</v>
      </c>
      <c r="E9" s="244" t="s">
        <v>419</v>
      </c>
    </row>
    <row r="10" spans="1:6" s="17" customFormat="1" ht="30">
      <c r="A10" s="440" t="s">
        <v>19</v>
      </c>
      <c r="B10" s="25">
        <f t="shared" si="0"/>
        <v>5</v>
      </c>
      <c r="C10" s="57" t="s">
        <v>20</v>
      </c>
      <c r="D10" s="29">
        <v>5</v>
      </c>
      <c r="E10" s="244" t="s">
        <v>419</v>
      </c>
    </row>
    <row r="11" spans="1:6" s="17" customFormat="1" ht="15">
      <c r="A11" s="466" t="s">
        <v>21</v>
      </c>
      <c r="B11" s="25">
        <f t="shared" si="0"/>
        <v>6</v>
      </c>
      <c r="C11" s="57" t="s">
        <v>22</v>
      </c>
      <c r="D11" s="27">
        <v>0</v>
      </c>
      <c r="E11" s="244" t="s">
        <v>419</v>
      </c>
    </row>
    <row r="12" spans="1:6" s="17" customFormat="1" ht="30">
      <c r="A12" s="470"/>
      <c r="B12" s="25">
        <f t="shared" si="0"/>
        <v>7</v>
      </c>
      <c r="C12" s="57" t="s">
        <v>23</v>
      </c>
      <c r="D12" s="31">
        <v>5</v>
      </c>
      <c r="E12" s="244" t="s">
        <v>419</v>
      </c>
      <c r="F12" s="187">
        <f>COUNTIF(E14:E17,"s")</f>
        <v>0</v>
      </c>
    </row>
    <row r="13" spans="1:6" s="17" customFormat="1" ht="16.5" customHeight="1" thickBot="1">
      <c r="A13" s="512" t="s">
        <v>421</v>
      </c>
      <c r="B13" s="25">
        <f t="shared" si="0"/>
        <v>8</v>
      </c>
      <c r="C13" s="60" t="s">
        <v>25</v>
      </c>
      <c r="D13" s="27">
        <v>0</v>
      </c>
      <c r="E13" s="312" t="s">
        <v>419</v>
      </c>
      <c r="F13" s="187"/>
    </row>
    <row r="14" spans="1:6" s="17" customFormat="1" ht="17.25" customHeight="1">
      <c r="A14" s="513"/>
      <c r="B14" s="25">
        <f t="shared" si="0"/>
        <v>9</v>
      </c>
      <c r="C14" s="60" t="s">
        <v>26</v>
      </c>
      <c r="D14" s="186">
        <v>5</v>
      </c>
      <c r="E14" s="396" t="s">
        <v>419</v>
      </c>
      <c r="F14" s="184" t="str">
        <f>IF(F12&gt;1,"ERROR, seleccionar només una S","")</f>
        <v/>
      </c>
    </row>
    <row r="15" spans="1:6" s="17" customFormat="1" ht="17.25">
      <c r="A15" s="513"/>
      <c r="B15" s="25">
        <f t="shared" si="0"/>
        <v>10</v>
      </c>
      <c r="C15" s="33" t="s">
        <v>27</v>
      </c>
      <c r="D15" s="395">
        <v>10</v>
      </c>
      <c r="E15" s="397" t="s">
        <v>419</v>
      </c>
    </row>
    <row r="16" spans="1:6" s="17" customFormat="1" ht="17.25">
      <c r="A16" s="513"/>
      <c r="B16" s="25">
        <f t="shared" si="0"/>
        <v>11</v>
      </c>
      <c r="C16" s="33" t="s">
        <v>28</v>
      </c>
      <c r="D16" s="395">
        <v>15</v>
      </c>
      <c r="E16" s="397" t="s">
        <v>419</v>
      </c>
    </row>
    <row r="17" spans="1:6" s="17" customFormat="1" ht="18" thickBot="1">
      <c r="A17" s="513"/>
      <c r="B17" s="25">
        <f t="shared" si="0"/>
        <v>12</v>
      </c>
      <c r="C17" s="33" t="s">
        <v>29</v>
      </c>
      <c r="D17" s="167">
        <v>20</v>
      </c>
      <c r="E17" s="398" t="s">
        <v>419</v>
      </c>
    </row>
    <row r="18" spans="1:6" s="17" customFormat="1" ht="30">
      <c r="A18" s="513"/>
      <c r="B18" s="25">
        <f t="shared" si="0"/>
        <v>13</v>
      </c>
      <c r="C18" s="26" t="s">
        <v>30</v>
      </c>
      <c r="D18" s="341">
        <v>10</v>
      </c>
      <c r="E18" s="306" t="s">
        <v>419</v>
      </c>
    </row>
    <row r="19" spans="1:6" s="17" customFormat="1" ht="17.25">
      <c r="A19" s="513"/>
      <c r="B19" s="25">
        <f>B18+1</f>
        <v>14</v>
      </c>
      <c r="C19" s="26" t="s">
        <v>31</v>
      </c>
      <c r="D19" s="29">
        <v>5</v>
      </c>
      <c r="E19" s="244" t="s">
        <v>419</v>
      </c>
    </row>
    <row r="20" spans="1:6" s="17" customFormat="1" ht="32.25">
      <c r="A20" s="513"/>
      <c r="B20" s="25">
        <f>B19+1</f>
        <v>15</v>
      </c>
      <c r="C20" s="26" t="s">
        <v>32</v>
      </c>
      <c r="D20" s="29">
        <v>10</v>
      </c>
      <c r="E20" s="244" t="s">
        <v>419</v>
      </c>
    </row>
    <row r="21" spans="1:6" s="17" customFormat="1" ht="30">
      <c r="A21" s="513"/>
      <c r="B21" s="25">
        <f>B20+1</f>
        <v>16</v>
      </c>
      <c r="C21" s="26" t="s">
        <v>33</v>
      </c>
      <c r="D21" s="29">
        <v>5</v>
      </c>
      <c r="E21" s="244" t="s">
        <v>419</v>
      </c>
    </row>
    <row r="22" spans="1:6" s="17" customFormat="1" ht="123" customHeight="1" thickBot="1">
      <c r="A22" s="514"/>
      <c r="B22" s="25">
        <f>B21+1</f>
        <v>17</v>
      </c>
      <c r="C22" s="26" t="s">
        <v>34</v>
      </c>
      <c r="D22" s="31">
        <v>15</v>
      </c>
      <c r="E22" s="312" t="s">
        <v>419</v>
      </c>
      <c r="F22" s="187">
        <f>COUNTIF(E23:E24,"s")</f>
        <v>0</v>
      </c>
    </row>
    <row r="23" spans="1:6" s="17" customFormat="1" ht="30">
      <c r="A23" s="465" t="s">
        <v>35</v>
      </c>
      <c r="B23" s="25">
        <f>B22+1</f>
        <v>18</v>
      </c>
      <c r="C23" s="36" t="s">
        <v>36</v>
      </c>
      <c r="D23" s="399">
        <v>5</v>
      </c>
      <c r="E23" s="396" t="s">
        <v>419</v>
      </c>
      <c r="F23" s="184" t="str">
        <f>IF(F22&gt;1,"ERROR, seleccionar només una S","")</f>
        <v/>
      </c>
    </row>
    <row r="24" spans="1:6" s="17" customFormat="1" ht="30.75" thickBot="1">
      <c r="A24" s="465"/>
      <c r="B24" s="25">
        <f t="shared" ref="B24:B39" si="1">B23+1</f>
        <v>19</v>
      </c>
      <c r="C24" s="36" t="s">
        <v>37</v>
      </c>
      <c r="D24" s="400">
        <v>10</v>
      </c>
      <c r="E24" s="398" t="s">
        <v>419</v>
      </c>
    </row>
    <row r="25" spans="1:6" s="17" customFormat="1" ht="15">
      <c r="A25" s="465" t="s">
        <v>38</v>
      </c>
      <c r="B25" s="25">
        <f t="shared" si="1"/>
        <v>20</v>
      </c>
      <c r="C25" s="37" t="s">
        <v>39</v>
      </c>
      <c r="D25" s="23">
        <v>0</v>
      </c>
      <c r="E25" s="306" t="s">
        <v>419</v>
      </c>
    </row>
    <row r="26" spans="1:6" s="17" customFormat="1" ht="15">
      <c r="A26" s="465"/>
      <c r="B26" s="25">
        <f t="shared" si="1"/>
        <v>21</v>
      </c>
      <c r="C26" s="37" t="s">
        <v>40</v>
      </c>
      <c r="D26" s="29">
        <v>5</v>
      </c>
      <c r="E26" s="244" t="s">
        <v>419</v>
      </c>
    </row>
    <row r="27" spans="1:6" s="17" customFormat="1" ht="30">
      <c r="A27" s="465"/>
      <c r="B27" s="25">
        <f t="shared" si="1"/>
        <v>22</v>
      </c>
      <c r="C27" s="37" t="s">
        <v>41</v>
      </c>
      <c r="D27" s="27">
        <v>0</v>
      </c>
      <c r="E27" s="244" t="s">
        <v>419</v>
      </c>
    </row>
    <row r="28" spans="1:6" s="17" customFormat="1" thickBot="1">
      <c r="A28" s="441" t="s">
        <v>42</v>
      </c>
      <c r="B28" s="25">
        <f t="shared" si="1"/>
        <v>23</v>
      </c>
      <c r="C28" s="37" t="s">
        <v>43</v>
      </c>
      <c r="D28" s="31">
        <v>5</v>
      </c>
      <c r="E28" s="312" t="s">
        <v>419</v>
      </c>
      <c r="F28" s="187">
        <f>COUNTIF(E29:E31,"s")</f>
        <v>0</v>
      </c>
    </row>
    <row r="29" spans="1:6" s="17" customFormat="1" ht="60">
      <c r="A29" s="465" t="s">
        <v>44</v>
      </c>
      <c r="B29" s="25">
        <f t="shared" si="1"/>
        <v>24</v>
      </c>
      <c r="C29" s="33" t="s">
        <v>45</v>
      </c>
      <c r="D29" s="186">
        <v>5</v>
      </c>
      <c r="E29" s="396" t="s">
        <v>419</v>
      </c>
      <c r="F29" s="184" t="str">
        <f>IF(F28&gt;1,"ERROR, seleccionar només una S","")</f>
        <v/>
      </c>
    </row>
    <row r="30" spans="1:6" s="17" customFormat="1" ht="60">
      <c r="A30" s="465"/>
      <c r="B30" s="25">
        <f t="shared" si="1"/>
        <v>25</v>
      </c>
      <c r="C30" s="33" t="s">
        <v>46</v>
      </c>
      <c r="D30" s="395">
        <v>10</v>
      </c>
      <c r="E30" s="397" t="s">
        <v>419</v>
      </c>
    </row>
    <row r="31" spans="1:6" s="17" customFormat="1" thickBot="1">
      <c r="A31" s="465"/>
      <c r="B31" s="25">
        <f t="shared" si="1"/>
        <v>26</v>
      </c>
      <c r="C31" s="38" t="s">
        <v>47</v>
      </c>
      <c r="D31" s="167">
        <v>20</v>
      </c>
      <c r="E31" s="398" t="s">
        <v>419</v>
      </c>
    </row>
    <row r="32" spans="1:6" s="17" customFormat="1" ht="45">
      <c r="A32" s="465"/>
      <c r="B32" s="25">
        <f t="shared" si="1"/>
        <v>27</v>
      </c>
      <c r="C32" s="26" t="s">
        <v>48</v>
      </c>
      <c r="D32" s="34">
        <v>5</v>
      </c>
      <c r="E32" s="306" t="s">
        <v>419</v>
      </c>
    </row>
    <row r="33" spans="1:5" s="17" customFormat="1" ht="45">
      <c r="A33" s="465"/>
      <c r="B33" s="25">
        <f t="shared" si="1"/>
        <v>28</v>
      </c>
      <c r="C33" s="26" t="s">
        <v>49</v>
      </c>
      <c r="D33" s="29">
        <v>10</v>
      </c>
      <c r="E33" s="244" t="s">
        <v>419</v>
      </c>
    </row>
    <row r="34" spans="1:5" s="17" customFormat="1" ht="15">
      <c r="A34" s="465"/>
      <c r="B34" s="25">
        <f t="shared" si="1"/>
        <v>29</v>
      </c>
      <c r="C34" s="39" t="s">
        <v>50</v>
      </c>
      <c r="D34" s="29">
        <v>20</v>
      </c>
      <c r="E34" s="244" t="s">
        <v>419</v>
      </c>
    </row>
    <row r="35" spans="1:5" s="17" customFormat="1" ht="15">
      <c r="A35" s="465" t="s">
        <v>51</v>
      </c>
      <c r="B35" s="25">
        <f t="shared" si="1"/>
        <v>30</v>
      </c>
      <c r="C35" s="60" t="s">
        <v>52</v>
      </c>
      <c r="D35" s="29">
        <v>5</v>
      </c>
      <c r="E35" s="244" t="s">
        <v>419</v>
      </c>
    </row>
    <row r="36" spans="1:5" s="17" customFormat="1" ht="15">
      <c r="A36" s="465"/>
      <c r="B36" s="25">
        <f t="shared" si="1"/>
        <v>31</v>
      </c>
      <c r="C36" s="57" t="s">
        <v>53</v>
      </c>
      <c r="D36" s="29">
        <v>5</v>
      </c>
      <c r="E36" s="244" t="s">
        <v>419</v>
      </c>
    </row>
    <row r="37" spans="1:5" s="17" customFormat="1" ht="30">
      <c r="A37" s="465"/>
      <c r="B37" s="25">
        <f t="shared" si="1"/>
        <v>32</v>
      </c>
      <c r="C37" s="57" t="s">
        <v>54</v>
      </c>
      <c r="D37" s="29">
        <v>5</v>
      </c>
      <c r="E37" s="244" t="s">
        <v>419</v>
      </c>
    </row>
    <row r="38" spans="1:5" s="17" customFormat="1" ht="45">
      <c r="A38" s="466"/>
      <c r="B38" s="25">
        <f t="shared" si="1"/>
        <v>33</v>
      </c>
      <c r="C38" s="40" t="s">
        <v>55</v>
      </c>
      <c r="D38" s="31">
        <v>20</v>
      </c>
      <c r="E38" s="244" t="s">
        <v>419</v>
      </c>
    </row>
    <row r="39" spans="1:5" s="17" customFormat="1" ht="30.75" thickBot="1">
      <c r="A39" s="467"/>
      <c r="B39" s="41">
        <f t="shared" si="1"/>
        <v>34</v>
      </c>
      <c r="C39" s="40" t="s">
        <v>56</v>
      </c>
      <c r="D39" s="31">
        <v>5</v>
      </c>
      <c r="E39" s="404" t="s">
        <v>419</v>
      </c>
    </row>
    <row r="40" spans="1:5" s="17" customFormat="1" thickBot="1">
      <c r="A40" s="42"/>
      <c r="B40" s="43"/>
      <c r="C40" s="349" t="s">
        <v>57</v>
      </c>
      <c r="D40" s="350">
        <v>190</v>
      </c>
      <c r="E40" s="16"/>
    </row>
    <row r="41" spans="1:5" s="17" customFormat="1" thickBot="1">
      <c r="A41" s="42"/>
      <c r="B41" s="43"/>
      <c r="C41" s="149" t="s">
        <v>422</v>
      </c>
      <c r="D41" s="351">
        <f>SUMIF($E$6:$E$39,"S",D6:D39)</f>
        <v>0</v>
      </c>
      <c r="E41" s="16"/>
    </row>
    <row r="42" spans="1:5" s="17" customFormat="1" thickBot="1">
      <c r="A42" s="42"/>
      <c r="B42" s="43"/>
      <c r="C42" s="44"/>
      <c r="D42" s="232">
        <f>D41/D40</f>
        <v>0</v>
      </c>
      <c r="E42" s="16"/>
    </row>
    <row r="43" spans="1:5" s="17" customFormat="1" thickBot="1">
      <c r="A43" s="42"/>
      <c r="B43" s="43"/>
      <c r="C43" s="45"/>
      <c r="D43" s="46"/>
      <c r="E43" s="16"/>
    </row>
    <row r="44" spans="1:5" s="17" customFormat="1" thickBot="1">
      <c r="A44" s="47"/>
      <c r="B44" s="48"/>
      <c r="C44" s="208" t="s">
        <v>191</v>
      </c>
      <c r="D44" s="269">
        <f>COUNTIF(D6:D39,"=0")</f>
        <v>8</v>
      </c>
      <c r="E44" s="160"/>
    </row>
    <row r="45" spans="1:5" s="51" customFormat="1" thickBot="1">
      <c r="A45" s="49"/>
      <c r="B45" s="48"/>
      <c r="C45" s="230" t="s">
        <v>423</v>
      </c>
      <c r="D45" s="346">
        <f>COUNTIFS(D6:D39,"=0",$E$6:$E$39,"=S")</f>
        <v>0</v>
      </c>
      <c r="E45" s="345"/>
    </row>
    <row r="46" spans="1:5" s="51" customFormat="1" thickBot="1">
      <c r="A46" s="49"/>
      <c r="B46" s="48"/>
      <c r="C46" s="347"/>
      <c r="D46" s="348">
        <f>D45/D44</f>
        <v>0</v>
      </c>
      <c r="E46" s="50"/>
    </row>
    <row r="47" spans="1:5" s="17" customFormat="1" thickBot="1">
      <c r="A47" s="18"/>
      <c r="B47" s="53"/>
      <c r="C47" s="352"/>
      <c r="D47" s="353"/>
      <c r="E47" s="55"/>
    </row>
    <row r="48" spans="1:5" s="17" customFormat="1" thickBot="1">
      <c r="A48" s="477" t="s">
        <v>59</v>
      </c>
      <c r="B48" s="478"/>
      <c r="C48" s="478"/>
      <c r="D48" s="478"/>
      <c r="E48" s="498"/>
    </row>
    <row r="49" spans="1:5" s="17" customFormat="1" ht="30">
      <c r="A49" s="446" t="s">
        <v>60</v>
      </c>
      <c r="B49" s="21">
        <f>B39+1</f>
        <v>35</v>
      </c>
      <c r="C49" s="56" t="s">
        <v>61</v>
      </c>
      <c r="D49" s="221">
        <v>0</v>
      </c>
      <c r="E49" s="244" t="s">
        <v>419</v>
      </c>
    </row>
    <row r="50" spans="1:5" s="17" customFormat="1" ht="30">
      <c r="A50" s="443" t="s">
        <v>14</v>
      </c>
      <c r="B50" s="25">
        <f>B49+1</f>
        <v>36</v>
      </c>
      <c r="C50" s="57" t="s">
        <v>15</v>
      </c>
      <c r="D50" s="27">
        <v>0</v>
      </c>
      <c r="E50" s="244" t="s">
        <v>419</v>
      </c>
    </row>
    <row r="51" spans="1:5" s="17" customFormat="1" ht="30">
      <c r="A51" s="459" t="s">
        <v>62</v>
      </c>
      <c r="B51" s="25">
        <f t="shared" ref="B51:B114" si="2">B50+1</f>
        <v>37</v>
      </c>
      <c r="C51" s="57" t="s">
        <v>63</v>
      </c>
      <c r="D51" s="27">
        <v>0</v>
      </c>
      <c r="E51" s="244" t="s">
        <v>419</v>
      </c>
    </row>
    <row r="52" spans="1:5" s="17" customFormat="1" ht="15">
      <c r="A52" s="459"/>
      <c r="B52" s="25">
        <f t="shared" si="2"/>
        <v>38</v>
      </c>
      <c r="C52" s="57" t="s">
        <v>64</v>
      </c>
      <c r="D52" s="29">
        <v>15</v>
      </c>
      <c r="E52" s="244" t="s">
        <v>419</v>
      </c>
    </row>
    <row r="53" spans="1:5" s="17" customFormat="1" ht="15">
      <c r="A53" s="459"/>
      <c r="B53" s="25">
        <f t="shared" si="2"/>
        <v>39</v>
      </c>
      <c r="C53" s="57" t="s">
        <v>65</v>
      </c>
      <c r="D53" s="27">
        <v>0</v>
      </c>
      <c r="E53" s="244" t="s">
        <v>419</v>
      </c>
    </row>
    <row r="54" spans="1:5" s="17" customFormat="1" ht="15">
      <c r="A54" s="459"/>
      <c r="B54" s="25">
        <f t="shared" si="2"/>
        <v>40</v>
      </c>
      <c r="C54" s="57" t="s">
        <v>66</v>
      </c>
      <c r="D54" s="29">
        <v>5</v>
      </c>
      <c r="E54" s="244" t="s">
        <v>419</v>
      </c>
    </row>
    <row r="55" spans="1:5" s="17" customFormat="1" ht="30">
      <c r="A55" s="459"/>
      <c r="B55" s="25">
        <f t="shared" si="2"/>
        <v>41</v>
      </c>
      <c r="C55" s="57" t="s">
        <v>67</v>
      </c>
      <c r="D55" s="29">
        <v>15</v>
      </c>
      <c r="E55" s="244" t="s">
        <v>419</v>
      </c>
    </row>
    <row r="56" spans="1:5" s="17" customFormat="1" ht="47.25">
      <c r="A56" s="459"/>
      <c r="B56" s="25">
        <f t="shared" si="2"/>
        <v>42</v>
      </c>
      <c r="C56" s="57" t="s">
        <v>68</v>
      </c>
      <c r="D56" s="27">
        <v>0</v>
      </c>
      <c r="E56" s="244" t="s">
        <v>419</v>
      </c>
    </row>
    <row r="57" spans="1:5" s="17" customFormat="1" ht="17.25">
      <c r="A57" s="459"/>
      <c r="B57" s="25">
        <f t="shared" si="2"/>
        <v>43</v>
      </c>
      <c r="C57" s="57" t="s">
        <v>69</v>
      </c>
      <c r="D57" s="29">
        <v>15</v>
      </c>
      <c r="E57" s="244" t="s">
        <v>419</v>
      </c>
    </row>
    <row r="58" spans="1:5" s="17" customFormat="1" ht="30">
      <c r="A58" s="459"/>
      <c r="B58" s="25">
        <f t="shared" si="2"/>
        <v>44</v>
      </c>
      <c r="C58" s="57" t="s">
        <v>70</v>
      </c>
      <c r="D58" s="29">
        <v>15</v>
      </c>
      <c r="E58" s="244" t="s">
        <v>419</v>
      </c>
    </row>
    <row r="59" spans="1:5" s="17" customFormat="1" ht="15">
      <c r="A59" s="459"/>
      <c r="B59" s="25">
        <f t="shared" si="2"/>
        <v>45</v>
      </c>
      <c r="C59" s="57" t="s">
        <v>71</v>
      </c>
      <c r="D59" s="27">
        <v>0</v>
      </c>
      <c r="E59" s="244" t="s">
        <v>419</v>
      </c>
    </row>
    <row r="60" spans="1:5" s="17" customFormat="1" ht="15">
      <c r="A60" s="459"/>
      <c r="B60" s="25">
        <f t="shared" si="2"/>
        <v>46</v>
      </c>
      <c r="C60" s="57" t="s">
        <v>72</v>
      </c>
      <c r="D60" s="29">
        <v>5</v>
      </c>
      <c r="E60" s="244" t="s">
        <v>419</v>
      </c>
    </row>
    <row r="61" spans="1:5" s="17" customFormat="1" ht="15">
      <c r="A61" s="459"/>
      <c r="B61" s="25">
        <f t="shared" si="2"/>
        <v>47</v>
      </c>
      <c r="C61" s="57" t="s">
        <v>73</v>
      </c>
      <c r="D61" s="27">
        <v>0</v>
      </c>
      <c r="E61" s="244" t="s">
        <v>419</v>
      </c>
    </row>
    <row r="62" spans="1:5" s="17" customFormat="1" ht="15">
      <c r="A62" s="459"/>
      <c r="B62" s="25">
        <f t="shared" si="2"/>
        <v>48</v>
      </c>
      <c r="C62" s="57" t="s">
        <v>74</v>
      </c>
      <c r="D62" s="27">
        <v>0</v>
      </c>
      <c r="E62" s="244" t="s">
        <v>419</v>
      </c>
    </row>
    <row r="63" spans="1:5" s="17" customFormat="1" ht="15">
      <c r="A63" s="459"/>
      <c r="B63" s="25">
        <f t="shared" si="2"/>
        <v>49</v>
      </c>
      <c r="C63" s="57" t="s">
        <v>75</v>
      </c>
      <c r="D63" s="29">
        <v>10</v>
      </c>
      <c r="E63" s="244" t="s">
        <v>419</v>
      </c>
    </row>
    <row r="64" spans="1:5" s="17" customFormat="1" ht="30">
      <c r="A64" s="459"/>
      <c r="B64" s="25">
        <f t="shared" si="2"/>
        <v>50</v>
      </c>
      <c r="C64" s="57" t="s">
        <v>76</v>
      </c>
      <c r="D64" s="29">
        <v>5</v>
      </c>
      <c r="E64" s="244" t="s">
        <v>419</v>
      </c>
    </row>
    <row r="65" spans="1:6" s="17" customFormat="1" ht="15">
      <c r="A65" s="459"/>
      <c r="B65" s="25">
        <f t="shared" si="2"/>
        <v>51</v>
      </c>
      <c r="C65" s="57" t="s">
        <v>77</v>
      </c>
      <c r="D65" s="27">
        <v>0</v>
      </c>
      <c r="E65" s="244" t="s">
        <v>419</v>
      </c>
    </row>
    <row r="66" spans="1:6" s="17" customFormat="1" ht="15">
      <c r="A66" s="459"/>
      <c r="B66" s="25">
        <f t="shared" si="2"/>
        <v>52</v>
      </c>
      <c r="C66" s="57" t="s">
        <v>78</v>
      </c>
      <c r="D66" s="27">
        <v>0</v>
      </c>
      <c r="E66" s="244" t="s">
        <v>419</v>
      </c>
    </row>
    <row r="67" spans="1:6" s="17" customFormat="1" ht="15">
      <c r="A67" s="459"/>
      <c r="B67" s="25">
        <f t="shared" si="2"/>
        <v>53</v>
      </c>
      <c r="C67" s="57" t="s">
        <v>79</v>
      </c>
      <c r="D67" s="27">
        <v>0</v>
      </c>
      <c r="E67" s="244" t="s">
        <v>419</v>
      </c>
    </row>
    <row r="68" spans="1:6" s="17" customFormat="1" ht="15">
      <c r="A68" s="459"/>
      <c r="B68" s="25">
        <f t="shared" si="2"/>
        <v>54</v>
      </c>
      <c r="C68" s="57" t="s">
        <v>80</v>
      </c>
      <c r="D68" s="27">
        <v>0</v>
      </c>
      <c r="E68" s="244" t="s">
        <v>419</v>
      </c>
    </row>
    <row r="69" spans="1:6" s="17" customFormat="1" ht="15">
      <c r="A69" s="459"/>
      <c r="B69" s="25">
        <f t="shared" si="2"/>
        <v>55</v>
      </c>
      <c r="C69" s="57" t="s">
        <v>81</v>
      </c>
      <c r="D69" s="27">
        <v>0</v>
      </c>
      <c r="E69" s="244" t="s">
        <v>419</v>
      </c>
    </row>
    <row r="70" spans="1:6" s="17" customFormat="1" ht="15">
      <c r="A70" s="459"/>
      <c r="B70" s="25">
        <f t="shared" si="2"/>
        <v>56</v>
      </c>
      <c r="C70" s="57" t="s">
        <v>82</v>
      </c>
      <c r="D70" s="27">
        <v>0</v>
      </c>
      <c r="E70" s="244" t="s">
        <v>419</v>
      </c>
    </row>
    <row r="71" spans="1:6" s="17" customFormat="1" ht="15">
      <c r="A71" s="459"/>
      <c r="B71" s="25">
        <f t="shared" si="2"/>
        <v>57</v>
      </c>
      <c r="C71" s="57" t="s">
        <v>83</v>
      </c>
      <c r="D71" s="27">
        <v>0</v>
      </c>
      <c r="E71" s="244" t="s">
        <v>419</v>
      </c>
    </row>
    <row r="72" spans="1:6" s="17" customFormat="1" ht="15">
      <c r="A72" s="459"/>
      <c r="B72" s="25">
        <f t="shared" si="2"/>
        <v>58</v>
      </c>
      <c r="C72" s="57" t="s">
        <v>84</v>
      </c>
      <c r="D72" s="29">
        <v>5</v>
      </c>
      <c r="E72" s="244" t="s">
        <v>419</v>
      </c>
    </row>
    <row r="73" spans="1:6" s="17" customFormat="1" thickBot="1">
      <c r="A73" s="459"/>
      <c r="B73" s="25">
        <f t="shared" si="2"/>
        <v>59</v>
      </c>
      <c r="C73" s="57" t="s">
        <v>85</v>
      </c>
      <c r="D73" s="59">
        <v>0</v>
      </c>
      <c r="E73" s="312" t="s">
        <v>419</v>
      </c>
      <c r="F73" s="187">
        <f>COUNTIF(E74:E75,"s")</f>
        <v>0</v>
      </c>
    </row>
    <row r="74" spans="1:6" s="17" customFormat="1" ht="15">
      <c r="A74" s="459"/>
      <c r="B74" s="25">
        <f t="shared" si="2"/>
        <v>60</v>
      </c>
      <c r="C74" s="60" t="s">
        <v>86</v>
      </c>
      <c r="D74" s="186">
        <v>5</v>
      </c>
      <c r="E74" s="396" t="s">
        <v>419</v>
      </c>
      <c r="F74" s="184" t="str">
        <f>IF(F73&gt;1,"ERROR, seleccionar només una S","")</f>
        <v/>
      </c>
    </row>
    <row r="75" spans="1:6" s="17" customFormat="1" thickBot="1">
      <c r="A75" s="459"/>
      <c r="B75" s="25">
        <f t="shared" si="2"/>
        <v>61</v>
      </c>
      <c r="C75" s="60" t="s">
        <v>87</v>
      </c>
      <c r="D75" s="167">
        <v>10</v>
      </c>
      <c r="E75" s="398" t="s">
        <v>419</v>
      </c>
      <c r="F75" s="187">
        <f>COUNTIF(E76:E77,"s")</f>
        <v>0</v>
      </c>
    </row>
    <row r="76" spans="1:6" s="17" customFormat="1" ht="15">
      <c r="A76" s="459"/>
      <c r="B76" s="25">
        <f t="shared" si="2"/>
        <v>62</v>
      </c>
      <c r="C76" s="60" t="s">
        <v>88</v>
      </c>
      <c r="D76" s="186">
        <v>5</v>
      </c>
      <c r="E76" s="396" t="s">
        <v>419</v>
      </c>
      <c r="F76" s="184" t="str">
        <f>IF(F75&gt;1,"ERROR, seleccionar només una S","")</f>
        <v/>
      </c>
    </row>
    <row r="77" spans="1:6" s="17" customFormat="1" thickBot="1">
      <c r="A77" s="459"/>
      <c r="B77" s="25">
        <f t="shared" si="2"/>
        <v>63</v>
      </c>
      <c r="C77" s="60" t="s">
        <v>89</v>
      </c>
      <c r="D77" s="167">
        <v>10</v>
      </c>
      <c r="E77" s="398" t="s">
        <v>419</v>
      </c>
    </row>
    <row r="78" spans="1:6" s="17" customFormat="1" ht="15">
      <c r="A78" s="459"/>
      <c r="B78" s="25">
        <f t="shared" si="2"/>
        <v>64</v>
      </c>
      <c r="C78" s="57" t="s">
        <v>90</v>
      </c>
      <c r="D78" s="23">
        <v>0</v>
      </c>
      <c r="E78" s="306" t="s">
        <v>419</v>
      </c>
    </row>
    <row r="79" spans="1:6" s="17" customFormat="1" ht="15">
      <c r="A79" s="459"/>
      <c r="B79" s="25">
        <f t="shared" si="2"/>
        <v>65</v>
      </c>
      <c r="C79" s="57" t="s">
        <v>91</v>
      </c>
      <c r="D79" s="29">
        <v>5</v>
      </c>
      <c r="E79" s="244" t="s">
        <v>419</v>
      </c>
    </row>
    <row r="80" spans="1:6" s="17" customFormat="1" ht="30">
      <c r="A80" s="459"/>
      <c r="B80" s="25">
        <f t="shared" si="2"/>
        <v>66</v>
      </c>
      <c r="C80" s="57" t="s">
        <v>92</v>
      </c>
      <c r="D80" s="27">
        <v>0</v>
      </c>
      <c r="E80" s="244" t="s">
        <v>419</v>
      </c>
    </row>
    <row r="81" spans="1:6" s="17" customFormat="1" ht="30">
      <c r="A81" s="459"/>
      <c r="B81" s="25">
        <f t="shared" si="2"/>
        <v>67</v>
      </c>
      <c r="C81" s="57" t="s">
        <v>93</v>
      </c>
      <c r="D81" s="27">
        <v>0</v>
      </c>
      <c r="E81" s="244" t="s">
        <v>419</v>
      </c>
    </row>
    <row r="82" spans="1:6" s="17" customFormat="1" ht="15">
      <c r="A82" s="459"/>
      <c r="B82" s="25">
        <f t="shared" si="2"/>
        <v>68</v>
      </c>
      <c r="C82" s="57" t="s">
        <v>94</v>
      </c>
      <c r="D82" s="29">
        <v>5</v>
      </c>
      <c r="E82" s="244" t="s">
        <v>419</v>
      </c>
    </row>
    <row r="83" spans="1:6" s="17" customFormat="1" ht="15">
      <c r="A83" s="459"/>
      <c r="B83" s="25">
        <f t="shared" si="2"/>
        <v>69</v>
      </c>
      <c r="C83" s="57" t="s">
        <v>95</v>
      </c>
      <c r="D83" s="29">
        <v>5</v>
      </c>
      <c r="E83" s="244" t="s">
        <v>419</v>
      </c>
    </row>
    <row r="84" spans="1:6" s="17" customFormat="1" ht="15">
      <c r="A84" s="459"/>
      <c r="B84" s="25">
        <f t="shared" si="2"/>
        <v>70</v>
      </c>
      <c r="C84" s="57" t="s">
        <v>96</v>
      </c>
      <c r="D84" s="29">
        <v>5</v>
      </c>
      <c r="E84" s="244" t="s">
        <v>419</v>
      </c>
    </row>
    <row r="85" spans="1:6" s="17" customFormat="1" ht="30">
      <c r="A85" s="459"/>
      <c r="B85" s="25">
        <f t="shared" si="2"/>
        <v>71</v>
      </c>
      <c r="C85" s="57" t="s">
        <v>97</v>
      </c>
      <c r="D85" s="27">
        <v>0</v>
      </c>
      <c r="E85" s="244" t="s">
        <v>419</v>
      </c>
    </row>
    <row r="86" spans="1:6" s="17" customFormat="1" ht="15">
      <c r="A86" s="459"/>
      <c r="B86" s="25">
        <f t="shared" si="2"/>
        <v>72</v>
      </c>
      <c r="C86" s="57" t="s">
        <v>98</v>
      </c>
      <c r="D86" s="27">
        <v>0</v>
      </c>
      <c r="E86" s="244" t="s">
        <v>419</v>
      </c>
    </row>
    <row r="87" spans="1:6" s="17" customFormat="1" ht="15">
      <c r="A87" s="459"/>
      <c r="B87" s="25">
        <f t="shared" si="2"/>
        <v>73</v>
      </c>
      <c r="C87" s="57" t="s">
        <v>99</v>
      </c>
      <c r="D87" s="29">
        <v>5</v>
      </c>
      <c r="E87" s="244" t="s">
        <v>419</v>
      </c>
    </row>
    <row r="88" spans="1:6" s="17" customFormat="1" ht="15">
      <c r="A88" s="459"/>
      <c r="B88" s="25">
        <f t="shared" si="2"/>
        <v>74</v>
      </c>
      <c r="C88" s="57" t="s">
        <v>100</v>
      </c>
      <c r="D88" s="29">
        <v>5</v>
      </c>
      <c r="E88" s="244" t="s">
        <v>419</v>
      </c>
    </row>
    <row r="89" spans="1:6" s="17" customFormat="1" ht="15">
      <c r="A89" s="459"/>
      <c r="B89" s="25">
        <f t="shared" si="2"/>
        <v>75</v>
      </c>
      <c r="C89" s="57" t="s">
        <v>101</v>
      </c>
      <c r="D89" s="31">
        <v>5</v>
      </c>
      <c r="E89" s="244" t="s">
        <v>419</v>
      </c>
    </row>
    <row r="90" spans="1:6" s="17" customFormat="1" ht="30.75" thickBot="1">
      <c r="A90" s="459" t="s">
        <v>102</v>
      </c>
      <c r="B90" s="25">
        <f t="shared" si="2"/>
        <v>76</v>
      </c>
      <c r="C90" s="60" t="s">
        <v>103</v>
      </c>
      <c r="D90" s="59">
        <v>0</v>
      </c>
      <c r="E90" s="312" t="s">
        <v>419</v>
      </c>
      <c r="F90" s="187">
        <f>COUNTIF(E91:E93,"s")</f>
        <v>0</v>
      </c>
    </row>
    <row r="91" spans="1:6" s="17" customFormat="1" ht="30">
      <c r="A91" s="459"/>
      <c r="B91" s="25">
        <f t="shared" si="2"/>
        <v>77</v>
      </c>
      <c r="C91" s="60" t="s">
        <v>104</v>
      </c>
      <c r="D91" s="186">
        <v>5</v>
      </c>
      <c r="E91" s="396" t="s">
        <v>419</v>
      </c>
      <c r="F91" s="184" t="str">
        <f>IF(F90&gt;1,"ERROR, seleccionar només una S","")</f>
        <v/>
      </c>
    </row>
    <row r="92" spans="1:6" s="17" customFormat="1" ht="30">
      <c r="A92" s="459"/>
      <c r="B92" s="25">
        <f t="shared" si="2"/>
        <v>78</v>
      </c>
      <c r="C92" s="60" t="s">
        <v>105</v>
      </c>
      <c r="D92" s="395">
        <v>10</v>
      </c>
      <c r="E92" s="397" t="s">
        <v>419</v>
      </c>
    </row>
    <row r="93" spans="1:6" s="17" customFormat="1" ht="30.75" thickBot="1">
      <c r="A93" s="459"/>
      <c r="B93" s="25">
        <f t="shared" si="2"/>
        <v>79</v>
      </c>
      <c r="C93" s="60" t="s">
        <v>106</v>
      </c>
      <c r="D93" s="167">
        <v>15</v>
      </c>
      <c r="E93" s="398" t="s">
        <v>419</v>
      </c>
    </row>
    <row r="94" spans="1:6" s="17" customFormat="1" ht="15">
      <c r="A94" s="459"/>
      <c r="B94" s="25">
        <f t="shared" si="2"/>
        <v>80</v>
      </c>
      <c r="C94" s="57" t="s">
        <v>107</v>
      </c>
      <c r="D94" s="34">
        <v>5</v>
      </c>
      <c r="E94" s="306" t="s">
        <v>419</v>
      </c>
    </row>
    <row r="95" spans="1:6" s="17" customFormat="1" ht="30.75" thickBot="1">
      <c r="A95" s="459"/>
      <c r="B95" s="25">
        <f t="shared" si="2"/>
        <v>81</v>
      </c>
      <c r="C95" s="60" t="s">
        <v>108</v>
      </c>
      <c r="D95" s="59">
        <v>0</v>
      </c>
      <c r="E95" s="312" t="s">
        <v>419</v>
      </c>
      <c r="F95" s="187">
        <f>COUNTIF(E96:E97,"s")</f>
        <v>0</v>
      </c>
    </row>
    <row r="96" spans="1:6" s="17" customFormat="1" ht="30">
      <c r="A96" s="459"/>
      <c r="B96" s="25">
        <f t="shared" si="2"/>
        <v>82</v>
      </c>
      <c r="C96" s="60" t="s">
        <v>109</v>
      </c>
      <c r="D96" s="186">
        <v>5</v>
      </c>
      <c r="E96" s="396" t="s">
        <v>419</v>
      </c>
      <c r="F96" s="184" t="str">
        <f>IF(F95&gt;1,"ERROR, seleccionar només una S","")</f>
        <v/>
      </c>
    </row>
    <row r="97" spans="1:5" s="17" customFormat="1" thickBot="1">
      <c r="A97" s="459"/>
      <c r="B97" s="25">
        <f t="shared" si="2"/>
        <v>83</v>
      </c>
      <c r="C97" s="60" t="s">
        <v>110</v>
      </c>
      <c r="D97" s="167">
        <v>10</v>
      </c>
      <c r="E97" s="398" t="s">
        <v>419</v>
      </c>
    </row>
    <row r="98" spans="1:5" s="17" customFormat="1" ht="60">
      <c r="A98" s="459"/>
      <c r="B98" s="25">
        <f t="shared" si="2"/>
        <v>84</v>
      </c>
      <c r="C98" s="60" t="s">
        <v>111</v>
      </c>
      <c r="D98" s="23">
        <v>0</v>
      </c>
      <c r="E98" s="306" t="s">
        <v>419</v>
      </c>
    </row>
    <row r="99" spans="1:5" s="17" customFormat="1" ht="30">
      <c r="A99" s="459"/>
      <c r="B99" s="25">
        <f t="shared" si="2"/>
        <v>85</v>
      </c>
      <c r="C99" s="60" t="s">
        <v>112</v>
      </c>
      <c r="D99" s="27">
        <v>0</v>
      </c>
      <c r="E99" s="244" t="s">
        <v>419</v>
      </c>
    </row>
    <row r="100" spans="1:5" s="17" customFormat="1" ht="30">
      <c r="A100" s="459"/>
      <c r="B100" s="25">
        <f t="shared" si="2"/>
        <v>86</v>
      </c>
      <c r="C100" s="60" t="s">
        <v>113</v>
      </c>
      <c r="D100" s="27">
        <v>0</v>
      </c>
      <c r="E100" s="244" t="s">
        <v>419</v>
      </c>
    </row>
    <row r="101" spans="1:5" s="17" customFormat="1" ht="15">
      <c r="A101" s="459"/>
      <c r="B101" s="25">
        <f t="shared" si="2"/>
        <v>87</v>
      </c>
      <c r="C101" s="57" t="s">
        <v>114</v>
      </c>
      <c r="D101" s="34">
        <v>20</v>
      </c>
      <c r="E101" s="244" t="s">
        <v>419</v>
      </c>
    </row>
    <row r="102" spans="1:5" s="17" customFormat="1" ht="15">
      <c r="A102" s="459"/>
      <c r="B102" s="25">
        <f t="shared" si="2"/>
        <v>88</v>
      </c>
      <c r="C102" s="57" t="s">
        <v>115</v>
      </c>
      <c r="D102" s="29">
        <v>5</v>
      </c>
      <c r="E102" s="244" t="s">
        <v>419</v>
      </c>
    </row>
    <row r="103" spans="1:5" s="17" customFormat="1" ht="15">
      <c r="A103" s="459"/>
      <c r="B103" s="25">
        <f t="shared" si="2"/>
        <v>89</v>
      </c>
      <c r="C103" s="57" t="s">
        <v>116</v>
      </c>
      <c r="D103" s="29">
        <v>5</v>
      </c>
      <c r="E103" s="244" t="s">
        <v>419</v>
      </c>
    </row>
    <row r="104" spans="1:5" s="17" customFormat="1" ht="45">
      <c r="A104" s="459"/>
      <c r="B104" s="25">
        <f t="shared" si="2"/>
        <v>90</v>
      </c>
      <c r="C104" s="26" t="s">
        <v>117</v>
      </c>
      <c r="D104" s="27">
        <v>0</v>
      </c>
      <c r="E104" s="244" t="s">
        <v>419</v>
      </c>
    </row>
    <row r="105" spans="1:5" s="17" customFormat="1" ht="45">
      <c r="A105" s="443" t="s">
        <v>118</v>
      </c>
      <c r="B105" s="25">
        <f t="shared" si="2"/>
        <v>91</v>
      </c>
      <c r="C105" s="57" t="s">
        <v>119</v>
      </c>
      <c r="D105" s="27">
        <v>0</v>
      </c>
      <c r="E105" s="244" t="s">
        <v>419</v>
      </c>
    </row>
    <row r="106" spans="1:5" s="17" customFormat="1" ht="30">
      <c r="A106" s="443" t="s">
        <v>14</v>
      </c>
      <c r="B106" s="25">
        <f t="shared" si="2"/>
        <v>92</v>
      </c>
      <c r="C106" s="57" t="s">
        <v>120</v>
      </c>
      <c r="D106" s="27">
        <v>0</v>
      </c>
      <c r="E106" s="244" t="s">
        <v>419</v>
      </c>
    </row>
    <row r="107" spans="1:5" s="17" customFormat="1" ht="30">
      <c r="A107" s="459" t="s">
        <v>121</v>
      </c>
      <c r="B107" s="25">
        <f t="shared" si="2"/>
        <v>93</v>
      </c>
      <c r="C107" s="57" t="s">
        <v>122</v>
      </c>
      <c r="D107" s="27">
        <v>0</v>
      </c>
      <c r="E107" s="244" t="s">
        <v>419</v>
      </c>
    </row>
    <row r="108" spans="1:5" s="17" customFormat="1" ht="60">
      <c r="A108" s="459"/>
      <c r="B108" s="25">
        <f t="shared" si="2"/>
        <v>94</v>
      </c>
      <c r="C108" s="57" t="s">
        <v>123</v>
      </c>
      <c r="D108" s="27">
        <v>0</v>
      </c>
      <c r="E108" s="244" t="s">
        <v>419</v>
      </c>
    </row>
    <row r="109" spans="1:5" s="17" customFormat="1" ht="60">
      <c r="A109" s="459"/>
      <c r="B109" s="25">
        <f t="shared" si="2"/>
        <v>95</v>
      </c>
      <c r="C109" s="57" t="s">
        <v>124</v>
      </c>
      <c r="D109" s="29">
        <v>10</v>
      </c>
      <c r="E109" s="244" t="s">
        <v>419</v>
      </c>
    </row>
    <row r="110" spans="1:5" s="17" customFormat="1" ht="15">
      <c r="A110" s="459"/>
      <c r="B110" s="25">
        <f t="shared" si="2"/>
        <v>96</v>
      </c>
      <c r="C110" s="57" t="s">
        <v>125</v>
      </c>
      <c r="D110" s="29">
        <v>5</v>
      </c>
      <c r="E110" s="244" t="s">
        <v>419</v>
      </c>
    </row>
    <row r="111" spans="1:5" s="17" customFormat="1" ht="15">
      <c r="A111" s="459"/>
      <c r="B111" s="25">
        <f t="shared" si="2"/>
        <v>97</v>
      </c>
      <c r="C111" s="57" t="s">
        <v>126</v>
      </c>
      <c r="D111" s="27">
        <v>0</v>
      </c>
      <c r="E111" s="244" t="s">
        <v>419</v>
      </c>
    </row>
    <row r="112" spans="1:5" s="17" customFormat="1" ht="15">
      <c r="A112" s="459"/>
      <c r="B112" s="25">
        <f t="shared" si="2"/>
        <v>98</v>
      </c>
      <c r="C112" s="60" t="s">
        <v>127</v>
      </c>
      <c r="D112" s="29">
        <v>5</v>
      </c>
      <c r="E112" s="244" t="s">
        <v>419</v>
      </c>
    </row>
    <row r="113" spans="1:5" s="17" customFormat="1" ht="15">
      <c r="A113" s="459"/>
      <c r="B113" s="25">
        <f t="shared" si="2"/>
        <v>99</v>
      </c>
      <c r="C113" s="60" t="s">
        <v>128</v>
      </c>
      <c r="D113" s="29">
        <v>5</v>
      </c>
      <c r="E113" s="244" t="s">
        <v>419</v>
      </c>
    </row>
    <row r="114" spans="1:5" s="17" customFormat="1" ht="15">
      <c r="A114" s="459"/>
      <c r="B114" s="25">
        <f t="shared" si="2"/>
        <v>100</v>
      </c>
      <c r="C114" s="57" t="s">
        <v>129</v>
      </c>
      <c r="D114" s="34">
        <v>10</v>
      </c>
      <c r="E114" s="244" t="s">
        <v>419</v>
      </c>
    </row>
    <row r="115" spans="1:5" s="17" customFormat="1" ht="15">
      <c r="A115" s="459"/>
      <c r="B115" s="25">
        <f t="shared" ref="B115:B171" si="3">B114+1</f>
        <v>101</v>
      </c>
      <c r="C115" s="57" t="s">
        <v>130</v>
      </c>
      <c r="D115" s="27">
        <v>0</v>
      </c>
      <c r="E115" s="244" t="s">
        <v>419</v>
      </c>
    </row>
    <row r="116" spans="1:5" s="17" customFormat="1" ht="15">
      <c r="A116" s="459"/>
      <c r="B116" s="25">
        <f t="shared" si="3"/>
        <v>102</v>
      </c>
      <c r="C116" s="57" t="s">
        <v>131</v>
      </c>
      <c r="D116" s="27">
        <v>0</v>
      </c>
      <c r="E116" s="244" t="s">
        <v>419</v>
      </c>
    </row>
    <row r="117" spans="1:5" s="17" customFormat="1" ht="15">
      <c r="A117" s="459"/>
      <c r="B117" s="25">
        <f t="shared" si="3"/>
        <v>103</v>
      </c>
      <c r="C117" s="57" t="s">
        <v>132</v>
      </c>
      <c r="D117" s="27">
        <v>0</v>
      </c>
      <c r="E117" s="244" t="s">
        <v>419</v>
      </c>
    </row>
    <row r="118" spans="1:5" s="17" customFormat="1" ht="15">
      <c r="A118" s="459"/>
      <c r="B118" s="25">
        <f t="shared" si="3"/>
        <v>104</v>
      </c>
      <c r="C118" s="57" t="s">
        <v>133</v>
      </c>
      <c r="D118" s="27">
        <v>0</v>
      </c>
      <c r="E118" s="244" t="s">
        <v>419</v>
      </c>
    </row>
    <row r="119" spans="1:5" s="17" customFormat="1" ht="15">
      <c r="A119" s="459"/>
      <c r="B119" s="25">
        <f t="shared" si="3"/>
        <v>105</v>
      </c>
      <c r="C119" s="57" t="s">
        <v>134</v>
      </c>
      <c r="D119" s="27">
        <v>0</v>
      </c>
      <c r="E119" s="244" t="s">
        <v>419</v>
      </c>
    </row>
    <row r="120" spans="1:5" s="17" customFormat="1" ht="15">
      <c r="A120" s="459"/>
      <c r="B120" s="25">
        <f t="shared" si="3"/>
        <v>106</v>
      </c>
      <c r="C120" s="57" t="s">
        <v>135</v>
      </c>
      <c r="D120" s="27">
        <v>0</v>
      </c>
      <c r="E120" s="244" t="s">
        <v>419</v>
      </c>
    </row>
    <row r="121" spans="1:5" s="17" customFormat="1" ht="15">
      <c r="A121" s="459"/>
      <c r="B121" s="25">
        <f t="shared" si="3"/>
        <v>107</v>
      </c>
      <c r="C121" s="57" t="s">
        <v>136</v>
      </c>
      <c r="D121" s="27">
        <v>0</v>
      </c>
      <c r="E121" s="244" t="s">
        <v>419</v>
      </c>
    </row>
    <row r="122" spans="1:5" s="17" customFormat="1" ht="15">
      <c r="A122" s="459"/>
      <c r="B122" s="25">
        <f t="shared" si="3"/>
        <v>108</v>
      </c>
      <c r="C122" s="57" t="s">
        <v>137</v>
      </c>
      <c r="D122" s="29">
        <v>5</v>
      </c>
      <c r="E122" s="244" t="s">
        <v>419</v>
      </c>
    </row>
    <row r="123" spans="1:5" s="17" customFormat="1" ht="15">
      <c r="A123" s="459"/>
      <c r="B123" s="25">
        <f t="shared" si="3"/>
        <v>109</v>
      </c>
      <c r="C123" s="57" t="s">
        <v>138</v>
      </c>
      <c r="D123" s="29">
        <v>5</v>
      </c>
      <c r="E123" s="244" t="s">
        <v>419</v>
      </c>
    </row>
    <row r="124" spans="1:5" s="17" customFormat="1" ht="15">
      <c r="A124" s="459"/>
      <c r="B124" s="25">
        <f t="shared" si="3"/>
        <v>110</v>
      </c>
      <c r="C124" s="57" t="s">
        <v>139</v>
      </c>
      <c r="D124" s="29">
        <v>5</v>
      </c>
      <c r="E124" s="244" t="s">
        <v>419</v>
      </c>
    </row>
    <row r="125" spans="1:5" s="17" customFormat="1" ht="45">
      <c r="A125" s="459"/>
      <c r="B125" s="25">
        <f t="shared" si="3"/>
        <v>111</v>
      </c>
      <c r="C125" s="57" t="s">
        <v>140</v>
      </c>
      <c r="D125" s="29">
        <v>10</v>
      </c>
      <c r="E125" s="244" t="s">
        <v>419</v>
      </c>
    </row>
    <row r="126" spans="1:5" s="17" customFormat="1" ht="32.25">
      <c r="A126" s="459"/>
      <c r="B126" s="25">
        <f t="shared" si="3"/>
        <v>112</v>
      </c>
      <c r="C126" s="57" t="s">
        <v>141</v>
      </c>
      <c r="D126" s="29">
        <v>5</v>
      </c>
      <c r="E126" s="244" t="s">
        <v>419</v>
      </c>
    </row>
    <row r="127" spans="1:5" s="17" customFormat="1" ht="15">
      <c r="A127" s="459"/>
      <c r="B127" s="25">
        <f t="shared" si="3"/>
        <v>113</v>
      </c>
      <c r="C127" s="63" t="s">
        <v>142</v>
      </c>
      <c r="D127" s="29">
        <v>5</v>
      </c>
      <c r="E127" s="244" t="s">
        <v>419</v>
      </c>
    </row>
    <row r="128" spans="1:5" s="17" customFormat="1" ht="15">
      <c r="A128" s="459"/>
      <c r="B128" s="25">
        <f t="shared" si="3"/>
        <v>114</v>
      </c>
      <c r="C128" s="57" t="s">
        <v>143</v>
      </c>
      <c r="D128" s="64">
        <v>0</v>
      </c>
      <c r="E128" s="244" t="s">
        <v>419</v>
      </c>
    </row>
    <row r="129" spans="1:6" s="17" customFormat="1" ht="15">
      <c r="A129" s="459"/>
      <c r="B129" s="25">
        <f t="shared" si="3"/>
        <v>115</v>
      </c>
      <c r="C129" s="57" t="s">
        <v>144</v>
      </c>
      <c r="D129" s="29">
        <v>5</v>
      </c>
      <c r="E129" s="244" t="s">
        <v>419</v>
      </c>
    </row>
    <row r="130" spans="1:6" s="17" customFormat="1" ht="15">
      <c r="A130" s="459"/>
      <c r="B130" s="25">
        <f t="shared" si="3"/>
        <v>116</v>
      </c>
      <c r="C130" s="57" t="s">
        <v>145</v>
      </c>
      <c r="D130" s="29">
        <v>5</v>
      </c>
      <c r="E130" s="244" t="s">
        <v>419</v>
      </c>
    </row>
    <row r="131" spans="1:6" s="17" customFormat="1" ht="15">
      <c r="A131" s="459"/>
      <c r="B131" s="25">
        <f t="shared" si="3"/>
        <v>117</v>
      </c>
      <c r="C131" s="57" t="s">
        <v>146</v>
      </c>
      <c r="D131" s="27">
        <v>0</v>
      </c>
      <c r="E131" s="244" t="s">
        <v>419</v>
      </c>
    </row>
    <row r="132" spans="1:6" s="17" customFormat="1" ht="15">
      <c r="A132" s="459"/>
      <c r="B132" s="25">
        <f t="shared" si="3"/>
        <v>118</v>
      </c>
      <c r="C132" s="65" t="s">
        <v>147</v>
      </c>
      <c r="D132" s="29">
        <v>5</v>
      </c>
      <c r="E132" s="244" t="s">
        <v>419</v>
      </c>
    </row>
    <row r="133" spans="1:6" s="17" customFormat="1" thickBot="1">
      <c r="A133" s="459"/>
      <c r="B133" s="25">
        <f t="shared" si="3"/>
        <v>119</v>
      </c>
      <c r="C133" s="65" t="s">
        <v>148</v>
      </c>
      <c r="D133" s="59">
        <v>0</v>
      </c>
      <c r="E133" s="312" t="s">
        <v>419</v>
      </c>
      <c r="F133" s="187">
        <f>COUNTIF(E134:E135,"s")</f>
        <v>0</v>
      </c>
    </row>
    <row r="134" spans="1:6" s="17" customFormat="1" ht="30">
      <c r="A134" s="459"/>
      <c r="B134" s="25">
        <f t="shared" si="3"/>
        <v>120</v>
      </c>
      <c r="C134" s="66" t="s">
        <v>149</v>
      </c>
      <c r="D134" s="186">
        <v>5</v>
      </c>
      <c r="E134" s="396" t="s">
        <v>419</v>
      </c>
      <c r="F134" s="184" t="str">
        <f>IF(F133&gt;1,"ERROR, seleccionar només una S","")</f>
        <v/>
      </c>
    </row>
    <row r="135" spans="1:6" s="17" customFormat="1" thickBot="1">
      <c r="A135" s="459"/>
      <c r="B135" s="25">
        <f t="shared" si="3"/>
        <v>121</v>
      </c>
      <c r="C135" s="205" t="s">
        <v>150</v>
      </c>
      <c r="D135" s="167">
        <v>10</v>
      </c>
      <c r="E135" s="398" t="s">
        <v>419</v>
      </c>
    </row>
    <row r="136" spans="1:6" s="17" customFormat="1" ht="30">
      <c r="A136" s="459"/>
      <c r="B136" s="25">
        <f t="shared" si="3"/>
        <v>122</v>
      </c>
      <c r="C136" s="65" t="s">
        <v>151</v>
      </c>
      <c r="D136" s="34">
        <v>10</v>
      </c>
      <c r="E136" s="306" t="s">
        <v>419</v>
      </c>
    </row>
    <row r="137" spans="1:6" s="17" customFormat="1" ht="15">
      <c r="A137" s="459"/>
      <c r="B137" s="25">
        <f t="shared" si="3"/>
        <v>123</v>
      </c>
      <c r="C137" s="65" t="s">
        <v>152</v>
      </c>
      <c r="D137" s="27">
        <v>0</v>
      </c>
      <c r="E137" s="244" t="s">
        <v>419</v>
      </c>
    </row>
    <row r="138" spans="1:6" s="17" customFormat="1" ht="60">
      <c r="A138" s="459"/>
      <c r="B138" s="25">
        <f t="shared" si="3"/>
        <v>124</v>
      </c>
      <c r="C138" s="65" t="s">
        <v>153</v>
      </c>
      <c r="D138" s="27">
        <v>0</v>
      </c>
      <c r="E138" s="244" t="s">
        <v>419</v>
      </c>
    </row>
    <row r="139" spans="1:6" s="17" customFormat="1" ht="75">
      <c r="A139" s="459"/>
      <c r="B139" s="25">
        <f t="shared" si="3"/>
        <v>125</v>
      </c>
      <c r="C139" s="65" t="s">
        <v>154</v>
      </c>
      <c r="D139" s="27">
        <v>0</v>
      </c>
      <c r="E139" s="244" t="s">
        <v>419</v>
      </c>
    </row>
    <row r="140" spans="1:6" s="17" customFormat="1" thickBot="1">
      <c r="A140" s="459" t="s">
        <v>155</v>
      </c>
      <c r="B140" s="25">
        <f t="shared" si="3"/>
        <v>126</v>
      </c>
      <c r="C140" s="57" t="s">
        <v>156</v>
      </c>
      <c r="D140" s="59">
        <v>0</v>
      </c>
      <c r="E140" s="312" t="s">
        <v>419</v>
      </c>
      <c r="F140" s="187">
        <f>COUNTIF(E141:E142,"s")</f>
        <v>0</v>
      </c>
    </row>
    <row r="141" spans="1:6" s="17" customFormat="1" ht="15">
      <c r="A141" s="459"/>
      <c r="B141" s="25">
        <f t="shared" si="3"/>
        <v>127</v>
      </c>
      <c r="C141" s="60" t="s">
        <v>158</v>
      </c>
      <c r="D141" s="186">
        <v>10</v>
      </c>
      <c r="E141" s="396" t="s">
        <v>419</v>
      </c>
      <c r="F141" s="184" t="str">
        <f>IF(F140&gt;1,"ERROR, seleccionar només una S","")</f>
        <v/>
      </c>
    </row>
    <row r="142" spans="1:6" s="17" customFormat="1" thickBot="1">
      <c r="A142" s="459"/>
      <c r="B142" s="25">
        <f t="shared" si="3"/>
        <v>128</v>
      </c>
      <c r="C142" s="60" t="s">
        <v>159</v>
      </c>
      <c r="D142" s="167">
        <v>15</v>
      </c>
      <c r="E142" s="398" t="s">
        <v>419</v>
      </c>
    </row>
    <row r="143" spans="1:6" s="17" customFormat="1" ht="15">
      <c r="A143" s="459" t="s">
        <v>160</v>
      </c>
      <c r="B143" s="415">
        <v>129</v>
      </c>
      <c r="C143" s="57" t="s">
        <v>161</v>
      </c>
      <c r="D143" s="416">
        <v>20</v>
      </c>
      <c r="E143" s="306" t="s">
        <v>419</v>
      </c>
    </row>
    <row r="144" spans="1:6" s="17" customFormat="1" ht="15">
      <c r="A144" s="459"/>
      <c r="B144" s="415">
        <v>130</v>
      </c>
      <c r="C144" s="57" t="s">
        <v>162</v>
      </c>
      <c r="D144" s="416">
        <v>10</v>
      </c>
      <c r="E144" s="244" t="s">
        <v>419</v>
      </c>
    </row>
    <row r="145" spans="1:5" s="17" customFormat="1" ht="15">
      <c r="A145" s="459"/>
      <c r="B145" s="415">
        <v>131</v>
      </c>
      <c r="C145" s="57" t="s">
        <v>163</v>
      </c>
      <c r="D145" s="416">
        <v>10</v>
      </c>
      <c r="E145" s="244" t="s">
        <v>419</v>
      </c>
    </row>
    <row r="146" spans="1:5" s="17" customFormat="1" ht="15">
      <c r="A146" s="459"/>
      <c r="B146" s="415">
        <v>132</v>
      </c>
      <c r="C146" s="57" t="s">
        <v>164</v>
      </c>
      <c r="D146" s="416">
        <v>15</v>
      </c>
      <c r="E146" s="244" t="s">
        <v>419</v>
      </c>
    </row>
    <row r="147" spans="1:5" s="17" customFormat="1" ht="15">
      <c r="A147" s="459"/>
      <c r="B147" s="415">
        <v>133</v>
      </c>
      <c r="C147" s="57" t="s">
        <v>165</v>
      </c>
      <c r="D147" s="416">
        <v>5</v>
      </c>
      <c r="E147" s="244" t="s">
        <v>419</v>
      </c>
    </row>
    <row r="148" spans="1:5" s="17" customFormat="1" ht="15">
      <c r="A148" s="459"/>
      <c r="B148" s="25">
        <f t="shared" si="3"/>
        <v>134</v>
      </c>
      <c r="C148" s="57" t="s">
        <v>166</v>
      </c>
      <c r="D148" s="27">
        <v>0</v>
      </c>
      <c r="E148" s="244" t="s">
        <v>419</v>
      </c>
    </row>
    <row r="149" spans="1:5" s="17" customFormat="1" ht="15">
      <c r="A149" s="459"/>
      <c r="B149" s="25">
        <f t="shared" si="3"/>
        <v>135</v>
      </c>
      <c r="C149" s="57" t="s">
        <v>167</v>
      </c>
      <c r="D149" s="29">
        <v>20</v>
      </c>
      <c r="E149" s="244" t="s">
        <v>419</v>
      </c>
    </row>
    <row r="150" spans="1:5" s="17" customFormat="1" ht="15">
      <c r="A150" s="480" t="s">
        <v>168</v>
      </c>
      <c r="B150" s="25">
        <f t="shared" si="3"/>
        <v>136</v>
      </c>
      <c r="C150" s="65" t="s">
        <v>169</v>
      </c>
      <c r="D150" s="29">
        <v>5</v>
      </c>
      <c r="E150" s="244" t="s">
        <v>419</v>
      </c>
    </row>
    <row r="151" spans="1:5" s="17" customFormat="1" ht="15">
      <c r="A151" s="480"/>
      <c r="B151" s="25">
        <f t="shared" si="3"/>
        <v>137</v>
      </c>
      <c r="C151" s="65" t="s">
        <v>170</v>
      </c>
      <c r="D151" s="29">
        <v>5</v>
      </c>
      <c r="E151" s="244" t="s">
        <v>419</v>
      </c>
    </row>
    <row r="152" spans="1:5" s="17" customFormat="1" ht="30">
      <c r="A152" s="480"/>
      <c r="B152" s="25">
        <f t="shared" si="3"/>
        <v>138</v>
      </c>
      <c r="C152" s="65" t="s">
        <v>171</v>
      </c>
      <c r="D152" s="27">
        <v>0</v>
      </c>
      <c r="E152" s="244" t="s">
        <v>419</v>
      </c>
    </row>
    <row r="153" spans="1:5" s="17" customFormat="1" ht="15">
      <c r="A153" s="480"/>
      <c r="B153" s="25">
        <f t="shared" si="3"/>
        <v>139</v>
      </c>
      <c r="C153" s="65" t="s">
        <v>172</v>
      </c>
      <c r="D153" s="29">
        <v>5</v>
      </c>
      <c r="E153" s="244" t="s">
        <v>419</v>
      </c>
    </row>
    <row r="154" spans="1:5" s="17" customFormat="1" ht="15">
      <c r="A154" s="480"/>
      <c r="B154" s="25">
        <f t="shared" si="3"/>
        <v>140</v>
      </c>
      <c r="C154" s="65" t="s">
        <v>173</v>
      </c>
      <c r="D154" s="29">
        <v>5</v>
      </c>
      <c r="E154" s="244" t="s">
        <v>419</v>
      </c>
    </row>
    <row r="155" spans="1:5" s="17" customFormat="1" ht="30">
      <c r="A155" s="480"/>
      <c r="B155" s="25">
        <f t="shared" si="3"/>
        <v>141</v>
      </c>
      <c r="C155" s="65" t="s">
        <v>174</v>
      </c>
      <c r="D155" s="29">
        <v>5</v>
      </c>
      <c r="E155" s="244" t="s">
        <v>419</v>
      </c>
    </row>
    <row r="156" spans="1:5" s="17" customFormat="1" ht="15">
      <c r="A156" s="480"/>
      <c r="B156" s="25">
        <f t="shared" si="3"/>
        <v>142</v>
      </c>
      <c r="C156" s="67" t="s">
        <v>175</v>
      </c>
      <c r="D156" s="27">
        <v>0</v>
      </c>
      <c r="E156" s="244" t="s">
        <v>419</v>
      </c>
    </row>
    <row r="157" spans="1:5" s="17" customFormat="1" ht="15">
      <c r="A157" s="480"/>
      <c r="B157" s="25">
        <f t="shared" si="3"/>
        <v>143</v>
      </c>
      <c r="C157" s="65" t="s">
        <v>176</v>
      </c>
      <c r="D157" s="29">
        <v>10</v>
      </c>
      <c r="E157" s="244" t="s">
        <v>419</v>
      </c>
    </row>
    <row r="158" spans="1:5" s="17" customFormat="1" ht="15">
      <c r="A158" s="480"/>
      <c r="B158" s="25">
        <f t="shared" si="3"/>
        <v>144</v>
      </c>
      <c r="C158" s="65" t="s">
        <v>177</v>
      </c>
      <c r="D158" s="29">
        <v>5</v>
      </c>
      <c r="E158" s="244" t="s">
        <v>419</v>
      </c>
    </row>
    <row r="159" spans="1:5" s="17" customFormat="1" ht="15">
      <c r="A159" s="480"/>
      <c r="B159" s="25">
        <f t="shared" si="3"/>
        <v>145</v>
      </c>
      <c r="C159" s="65" t="s">
        <v>178</v>
      </c>
      <c r="D159" s="29">
        <v>5</v>
      </c>
      <c r="E159" s="244" t="s">
        <v>419</v>
      </c>
    </row>
    <row r="160" spans="1:5" s="17" customFormat="1" ht="15">
      <c r="A160" s="480"/>
      <c r="B160" s="25">
        <f t="shared" si="3"/>
        <v>146</v>
      </c>
      <c r="C160" s="65" t="s">
        <v>179</v>
      </c>
      <c r="D160" s="29">
        <v>5</v>
      </c>
      <c r="E160" s="244" t="s">
        <v>419</v>
      </c>
    </row>
    <row r="161" spans="1:5" s="17" customFormat="1" ht="30">
      <c r="A161" s="480"/>
      <c r="B161" s="25">
        <f t="shared" si="3"/>
        <v>147</v>
      </c>
      <c r="C161" s="65" t="s">
        <v>180</v>
      </c>
      <c r="D161" s="29">
        <v>5</v>
      </c>
      <c r="E161" s="244" t="s">
        <v>419</v>
      </c>
    </row>
    <row r="162" spans="1:5" s="17" customFormat="1" ht="15">
      <c r="A162" s="480"/>
      <c r="B162" s="25">
        <f t="shared" si="3"/>
        <v>148</v>
      </c>
      <c r="C162" s="65" t="s">
        <v>181</v>
      </c>
      <c r="D162" s="29">
        <v>5</v>
      </c>
      <c r="E162" s="244" t="s">
        <v>419</v>
      </c>
    </row>
    <row r="163" spans="1:5" s="17" customFormat="1" ht="30">
      <c r="A163" s="480"/>
      <c r="B163" s="25">
        <f t="shared" si="3"/>
        <v>149</v>
      </c>
      <c r="C163" s="65" t="s">
        <v>182</v>
      </c>
      <c r="D163" s="29">
        <v>5</v>
      </c>
      <c r="E163" s="244" t="s">
        <v>419</v>
      </c>
    </row>
    <row r="164" spans="1:5" s="17" customFormat="1" ht="15">
      <c r="A164" s="459" t="s">
        <v>51</v>
      </c>
      <c r="B164" s="25">
        <f t="shared" si="3"/>
        <v>150</v>
      </c>
      <c r="C164" s="65" t="s">
        <v>183</v>
      </c>
      <c r="D164" s="27">
        <v>0</v>
      </c>
      <c r="E164" s="244" t="s">
        <v>419</v>
      </c>
    </row>
    <row r="165" spans="1:5" s="17" customFormat="1" ht="15">
      <c r="A165" s="459"/>
      <c r="B165" s="25">
        <f t="shared" si="3"/>
        <v>151</v>
      </c>
      <c r="C165" s="65" t="s">
        <v>184</v>
      </c>
      <c r="D165" s="29">
        <v>5</v>
      </c>
      <c r="E165" s="244" t="s">
        <v>419</v>
      </c>
    </row>
    <row r="166" spans="1:5" s="17" customFormat="1" ht="15">
      <c r="A166" s="459"/>
      <c r="B166" s="25">
        <f t="shared" si="3"/>
        <v>152</v>
      </c>
      <c r="C166" s="65" t="s">
        <v>185</v>
      </c>
      <c r="D166" s="29">
        <v>5</v>
      </c>
      <c r="E166" s="244" t="s">
        <v>419</v>
      </c>
    </row>
    <row r="167" spans="1:5" s="17" customFormat="1" ht="15">
      <c r="A167" s="459"/>
      <c r="B167" s="25">
        <f t="shared" si="3"/>
        <v>153</v>
      </c>
      <c r="C167" s="68" t="s">
        <v>186</v>
      </c>
      <c r="D167" s="29">
        <v>5</v>
      </c>
      <c r="E167" s="244" t="s">
        <v>419</v>
      </c>
    </row>
    <row r="168" spans="1:5" s="17" customFormat="1" ht="15">
      <c r="A168" s="459"/>
      <c r="B168" s="25">
        <f t="shared" si="3"/>
        <v>154</v>
      </c>
      <c r="C168" s="65" t="s">
        <v>187</v>
      </c>
      <c r="D168" s="29">
        <v>5</v>
      </c>
      <c r="E168" s="244" t="s">
        <v>419</v>
      </c>
    </row>
    <row r="169" spans="1:5" s="17" customFormat="1" ht="15">
      <c r="A169" s="459"/>
      <c r="B169" s="25">
        <f t="shared" si="3"/>
        <v>155</v>
      </c>
      <c r="C169" s="69" t="s">
        <v>188</v>
      </c>
      <c r="D169" s="29">
        <v>5</v>
      </c>
      <c r="E169" s="244" t="s">
        <v>419</v>
      </c>
    </row>
    <row r="170" spans="1:5" s="17" customFormat="1" ht="15">
      <c r="A170" s="459"/>
      <c r="B170" s="25">
        <f t="shared" si="3"/>
        <v>156</v>
      </c>
      <c r="C170" s="65" t="s">
        <v>189</v>
      </c>
      <c r="D170" s="29">
        <v>5</v>
      </c>
      <c r="E170" s="244" t="s">
        <v>419</v>
      </c>
    </row>
    <row r="171" spans="1:5" s="17" customFormat="1" thickBot="1">
      <c r="A171" s="481"/>
      <c r="B171" s="79">
        <f t="shared" si="3"/>
        <v>157</v>
      </c>
      <c r="C171" s="70" t="s">
        <v>190</v>
      </c>
      <c r="D171" s="71">
        <v>10</v>
      </c>
      <c r="E171" s="404" t="s">
        <v>419</v>
      </c>
    </row>
    <row r="172" spans="1:5" s="17" customFormat="1" thickBot="1">
      <c r="A172" s="42"/>
      <c r="B172" s="228"/>
      <c r="C172" s="250" t="s">
        <v>57</v>
      </c>
      <c r="D172" s="231">
        <v>510</v>
      </c>
      <c r="E172" s="16"/>
    </row>
    <row r="173" spans="1:5" s="17" customFormat="1" thickBot="1">
      <c r="A173" s="42"/>
      <c r="B173" s="43"/>
      <c r="C173" s="448" t="s">
        <v>424</v>
      </c>
      <c r="D173" s="234">
        <f>SUMIF($E$49:$E$171,"S",D49:D171)</f>
        <v>0</v>
      </c>
      <c r="E173" s="16"/>
    </row>
    <row r="174" spans="1:5" s="17" customFormat="1" thickBot="1">
      <c r="A174" s="42"/>
      <c r="B174" s="43"/>
      <c r="C174" s="44"/>
      <c r="D174" s="232">
        <f>D173/D172</f>
        <v>0</v>
      </c>
      <c r="E174" s="161"/>
    </row>
    <row r="175" spans="1:5" s="17" customFormat="1" thickBot="1">
      <c r="A175" s="42"/>
      <c r="B175" s="43"/>
      <c r="C175" s="45"/>
      <c r="D175" s="46"/>
      <c r="E175" s="161"/>
    </row>
    <row r="176" spans="1:5" s="17" customFormat="1" thickBot="1">
      <c r="A176" s="47"/>
      <c r="B176" s="48"/>
      <c r="C176" s="268" t="s">
        <v>191</v>
      </c>
      <c r="D176" s="269">
        <v>50</v>
      </c>
      <c r="E176" s="160"/>
    </row>
    <row r="177" spans="1:6" s="51" customFormat="1" thickBot="1">
      <c r="A177" s="49"/>
      <c r="B177" s="48"/>
      <c r="C177" s="170" t="s">
        <v>329</v>
      </c>
      <c r="D177" s="267">
        <f>COUNTIFS(D49:D171,"=0",$E$49:$E$171,"=S")</f>
        <v>0</v>
      </c>
      <c r="E177" s="50"/>
    </row>
    <row r="178" spans="1:6" s="51" customFormat="1" thickBot="1">
      <c r="A178" s="49"/>
      <c r="B178" s="48"/>
      <c r="C178" s="52"/>
      <c r="D178" s="266">
        <f>D177/D176</f>
        <v>0</v>
      </c>
      <c r="E178" s="50"/>
    </row>
    <row r="179" spans="1:6" s="17" customFormat="1" ht="15">
      <c r="A179" s="73"/>
      <c r="B179" s="73"/>
      <c r="C179" s="74"/>
      <c r="D179" s="46"/>
      <c r="E179" s="16"/>
    </row>
    <row r="180" spans="1:6" s="17" customFormat="1" thickBot="1">
      <c r="A180" s="73"/>
      <c r="B180" s="75"/>
      <c r="C180" s="76"/>
      <c r="D180" s="73"/>
      <c r="E180" s="77"/>
    </row>
    <row r="181" spans="1:6" s="17" customFormat="1" thickBot="1">
      <c r="A181" s="477" t="s">
        <v>192</v>
      </c>
      <c r="B181" s="478"/>
      <c r="C181" s="478"/>
      <c r="D181" s="478"/>
      <c r="E181" s="498"/>
    </row>
    <row r="182" spans="1:6" s="17" customFormat="1" ht="15">
      <c r="A182" s="483" t="s">
        <v>193</v>
      </c>
      <c r="B182" s="21">
        <f>B171+1</f>
        <v>158</v>
      </c>
      <c r="C182" s="78" t="s">
        <v>194</v>
      </c>
      <c r="D182" s="221">
        <v>0</v>
      </c>
      <c r="E182" s="244" t="s">
        <v>419</v>
      </c>
    </row>
    <row r="183" spans="1:6" s="17" customFormat="1" ht="30">
      <c r="A183" s="495"/>
      <c r="B183" s="25">
        <f>B182+1</f>
        <v>159</v>
      </c>
      <c r="C183" s="65" t="s">
        <v>195</v>
      </c>
      <c r="D183" s="27">
        <v>0</v>
      </c>
      <c r="E183" s="244" t="s">
        <v>419</v>
      </c>
    </row>
    <row r="184" spans="1:6" s="17" customFormat="1" ht="30">
      <c r="A184" s="495"/>
      <c r="B184" s="25">
        <f t="shared" ref="B184:B200" si="4">B183+1</f>
        <v>160</v>
      </c>
      <c r="C184" s="65" t="s">
        <v>196</v>
      </c>
      <c r="D184" s="59">
        <v>0</v>
      </c>
      <c r="E184" s="244" t="s">
        <v>419</v>
      </c>
    </row>
    <row r="185" spans="1:6" s="17" customFormat="1" thickBot="1">
      <c r="A185" s="495"/>
      <c r="B185" s="25">
        <f t="shared" si="4"/>
        <v>161</v>
      </c>
      <c r="C185" s="66" t="s">
        <v>197</v>
      </c>
      <c r="D185" s="59">
        <v>0</v>
      </c>
      <c r="E185" s="312" t="s">
        <v>419</v>
      </c>
      <c r="F185" s="187">
        <f>COUNTIF(E186:E188,"s")</f>
        <v>0</v>
      </c>
    </row>
    <row r="186" spans="1:6" s="17" customFormat="1" ht="30">
      <c r="A186" s="495"/>
      <c r="B186" s="25">
        <f t="shared" si="4"/>
        <v>162</v>
      </c>
      <c r="C186" s="66" t="s">
        <v>198</v>
      </c>
      <c r="D186" s="186">
        <v>5</v>
      </c>
      <c r="E186" s="396" t="s">
        <v>419</v>
      </c>
      <c r="F186" s="184" t="str">
        <f>IF(F185&gt;1,"ERROR, seleccionar només una S","")</f>
        <v/>
      </c>
    </row>
    <row r="187" spans="1:6" s="17" customFormat="1" ht="30">
      <c r="A187" s="495"/>
      <c r="B187" s="25">
        <f t="shared" si="4"/>
        <v>163</v>
      </c>
      <c r="C187" s="66" t="s">
        <v>199</v>
      </c>
      <c r="D187" s="395">
        <v>5</v>
      </c>
      <c r="E187" s="397" t="s">
        <v>419</v>
      </c>
    </row>
    <row r="188" spans="1:6" s="17" customFormat="1" ht="30.75" thickBot="1">
      <c r="A188" s="495"/>
      <c r="B188" s="79">
        <f t="shared" si="4"/>
        <v>164</v>
      </c>
      <c r="C188" s="382" t="s">
        <v>200</v>
      </c>
      <c r="D188" s="167">
        <v>5</v>
      </c>
      <c r="E188" s="398" t="s">
        <v>419</v>
      </c>
    </row>
    <row r="189" spans="1:6" s="17" customFormat="1" ht="15.75" customHeight="1" thickBot="1">
      <c r="A189" s="457" t="s">
        <v>201</v>
      </c>
      <c r="B189" s="458"/>
      <c r="C189" s="458"/>
      <c r="D189" s="515"/>
      <c r="E189" s="388" t="s">
        <v>419</v>
      </c>
    </row>
    <row r="190" spans="1:6" s="17" customFormat="1" ht="45">
      <c r="A190" s="440" t="s">
        <v>202</v>
      </c>
      <c r="B190" s="21">
        <f>B188+1</f>
        <v>165</v>
      </c>
      <c r="C190" s="56" t="s">
        <v>203</v>
      </c>
      <c r="D190" s="23">
        <v>0</v>
      </c>
      <c r="E190" s="342" t="s">
        <v>419</v>
      </c>
    </row>
    <row r="191" spans="1:6" s="17" customFormat="1" ht="30.75" thickBot="1">
      <c r="A191" s="441" t="s">
        <v>14</v>
      </c>
      <c r="B191" s="25">
        <f t="shared" si="4"/>
        <v>166</v>
      </c>
      <c r="C191" s="57" t="s">
        <v>204</v>
      </c>
      <c r="D191" s="59">
        <v>0</v>
      </c>
      <c r="E191" s="312" t="s">
        <v>419</v>
      </c>
      <c r="F191" s="187">
        <f>COUNTIF(E192:E194,"s")</f>
        <v>0</v>
      </c>
    </row>
    <row r="192" spans="1:6" s="17" customFormat="1" ht="30">
      <c r="A192" s="465" t="s">
        <v>205</v>
      </c>
      <c r="B192" s="25">
        <f>B191+1</f>
        <v>167</v>
      </c>
      <c r="C192" s="33" t="s">
        <v>206</v>
      </c>
      <c r="D192" s="186">
        <v>5</v>
      </c>
      <c r="E192" s="396" t="s">
        <v>419</v>
      </c>
      <c r="F192" s="184" t="str">
        <f>IF(F191&gt;1,"ERROR, seleccionar només una S","")</f>
        <v/>
      </c>
    </row>
    <row r="193" spans="1:6" s="17" customFormat="1" ht="30">
      <c r="A193" s="465"/>
      <c r="B193" s="25">
        <f t="shared" si="4"/>
        <v>168</v>
      </c>
      <c r="C193" s="33" t="s">
        <v>207</v>
      </c>
      <c r="D193" s="395">
        <v>10</v>
      </c>
      <c r="E193" s="397" t="s">
        <v>419</v>
      </c>
    </row>
    <row r="194" spans="1:6" s="17" customFormat="1" ht="30.75" thickBot="1">
      <c r="A194" s="465"/>
      <c r="B194" s="25">
        <f t="shared" si="4"/>
        <v>169</v>
      </c>
      <c r="C194" s="33" t="s">
        <v>208</v>
      </c>
      <c r="D194" s="167">
        <v>15</v>
      </c>
      <c r="E194" s="398" t="s">
        <v>419</v>
      </c>
    </row>
    <row r="195" spans="1:6" s="17" customFormat="1" ht="15">
      <c r="A195" s="465"/>
      <c r="B195" s="25">
        <f t="shared" si="4"/>
        <v>170</v>
      </c>
      <c r="C195" s="37" t="s">
        <v>209</v>
      </c>
      <c r="D195" s="34">
        <v>5</v>
      </c>
      <c r="E195" s="306" t="s">
        <v>419</v>
      </c>
    </row>
    <row r="196" spans="1:6" s="17" customFormat="1" ht="45.75" thickBot="1">
      <c r="A196" s="465"/>
      <c r="B196" s="25">
        <f t="shared" si="4"/>
        <v>171</v>
      </c>
      <c r="C196" s="37" t="s">
        <v>210</v>
      </c>
      <c r="D196" s="88">
        <v>0</v>
      </c>
      <c r="E196" s="312" t="s">
        <v>419</v>
      </c>
    </row>
    <row r="197" spans="1:6" customFormat="1" ht="15.75" customHeight="1" thickBot="1">
      <c r="A197" s="461" t="s">
        <v>211</v>
      </c>
      <c r="B197" s="462"/>
      <c r="C197" s="462"/>
      <c r="D197" s="462"/>
      <c r="E197" s="517"/>
    </row>
    <row r="198" spans="1:6" s="17" customFormat="1" thickBot="1">
      <c r="A198" s="465" t="s">
        <v>212</v>
      </c>
      <c r="B198" s="25">
        <f>B196+1</f>
        <v>172</v>
      </c>
      <c r="C198" s="36" t="s">
        <v>213</v>
      </c>
      <c r="D198" s="326">
        <v>0</v>
      </c>
      <c r="E198" s="321" t="s">
        <v>419</v>
      </c>
      <c r="F198" s="187">
        <f>COUNTIF(E199:E200,"s")</f>
        <v>0</v>
      </c>
    </row>
    <row r="199" spans="1:6" s="17" customFormat="1" ht="15">
      <c r="A199" s="465"/>
      <c r="B199" s="25">
        <f t="shared" si="4"/>
        <v>173</v>
      </c>
      <c r="C199" s="36" t="s">
        <v>214</v>
      </c>
      <c r="D199" s="186">
        <v>5</v>
      </c>
      <c r="E199" s="396" t="s">
        <v>419</v>
      </c>
      <c r="F199" s="184" t="str">
        <f>IF(F198&gt;1,"ERROR, seleccionar només una S","")</f>
        <v/>
      </c>
    </row>
    <row r="200" spans="1:6" s="17" customFormat="1" thickBot="1">
      <c r="A200" s="465"/>
      <c r="B200" s="25">
        <f t="shared" si="4"/>
        <v>174</v>
      </c>
      <c r="C200" s="168" t="s">
        <v>215</v>
      </c>
      <c r="D200" s="167">
        <v>10</v>
      </c>
      <c r="E200" s="398" t="s">
        <v>419</v>
      </c>
    </row>
    <row r="201" spans="1:6" s="17" customFormat="1" ht="15" customHeight="1" thickBot="1">
      <c r="A201" s="465"/>
      <c r="B201" s="463" t="s">
        <v>216</v>
      </c>
      <c r="C201" s="464"/>
      <c r="D201" s="502"/>
      <c r="E201" s="336"/>
      <c r="F201" s="257"/>
    </row>
    <row r="202" spans="1:6" s="17" customFormat="1" ht="15">
      <c r="A202" s="465"/>
      <c r="B202" s="25">
        <f>B200+1</f>
        <v>175</v>
      </c>
      <c r="C202" s="218" t="s">
        <v>217</v>
      </c>
      <c r="D202" s="28">
        <v>0</v>
      </c>
      <c r="E202" s="342" t="s">
        <v>419</v>
      </c>
    </row>
    <row r="203" spans="1:6" s="17" customFormat="1" ht="15">
      <c r="A203" s="465"/>
      <c r="B203" s="25">
        <f>B202+1</f>
        <v>176</v>
      </c>
      <c r="C203" s="1" t="s">
        <v>218</v>
      </c>
      <c r="D203" s="27">
        <v>0</v>
      </c>
      <c r="E203" s="244" t="s">
        <v>419</v>
      </c>
    </row>
    <row r="204" spans="1:6" s="17" customFormat="1" ht="15">
      <c r="A204" s="465"/>
      <c r="B204" s="25">
        <f t="shared" ref="B204:B268" si="5">B203+1</f>
        <v>177</v>
      </c>
      <c r="C204" s="1" t="s">
        <v>219</v>
      </c>
      <c r="D204" s="27">
        <v>0</v>
      </c>
      <c r="E204" s="244" t="s">
        <v>419</v>
      </c>
    </row>
    <row r="205" spans="1:6" s="17" customFormat="1" ht="15">
      <c r="A205" s="465"/>
      <c r="B205" s="25">
        <f t="shared" si="5"/>
        <v>178</v>
      </c>
      <c r="C205" s="1" t="s">
        <v>220</v>
      </c>
      <c r="D205" s="27">
        <v>0</v>
      </c>
      <c r="E205" s="244" t="s">
        <v>419</v>
      </c>
    </row>
    <row r="206" spans="1:6" s="17" customFormat="1" ht="15">
      <c r="A206" s="465"/>
      <c r="B206" s="25">
        <f t="shared" si="5"/>
        <v>179</v>
      </c>
      <c r="C206" s="1" t="s">
        <v>221</v>
      </c>
      <c r="D206" s="27">
        <v>0</v>
      </c>
      <c r="E206" s="244" t="s">
        <v>419</v>
      </c>
    </row>
    <row r="207" spans="1:6" s="17" customFormat="1" ht="15">
      <c r="A207" s="465"/>
      <c r="B207" s="25">
        <f t="shared" si="5"/>
        <v>180</v>
      </c>
      <c r="C207" s="1" t="s">
        <v>222</v>
      </c>
      <c r="D207" s="59">
        <v>0</v>
      </c>
      <c r="E207" s="244" t="s">
        <v>419</v>
      </c>
    </row>
    <row r="208" spans="1:6" s="17" customFormat="1" ht="15">
      <c r="A208" s="465"/>
      <c r="B208" s="25">
        <f t="shared" si="5"/>
        <v>181</v>
      </c>
      <c r="C208" s="2" t="s">
        <v>223</v>
      </c>
      <c r="D208" s="59">
        <v>0</v>
      </c>
      <c r="E208" s="244" t="s">
        <v>419</v>
      </c>
    </row>
    <row r="209" spans="1:6" s="17" customFormat="1" ht="15">
      <c r="A209" s="465"/>
      <c r="B209" s="25">
        <f t="shared" si="5"/>
        <v>182</v>
      </c>
      <c r="C209" s="2" t="s">
        <v>224</v>
      </c>
      <c r="D209" s="79">
        <v>5</v>
      </c>
      <c r="E209" s="244" t="s">
        <v>419</v>
      </c>
    </row>
    <row r="210" spans="1:6" s="17" customFormat="1" ht="15">
      <c r="A210" s="465"/>
      <c r="B210" s="25">
        <f t="shared" si="5"/>
        <v>183</v>
      </c>
      <c r="C210" s="2" t="s">
        <v>225</v>
      </c>
      <c r="D210" s="25">
        <v>2</v>
      </c>
      <c r="E210" s="244" t="s">
        <v>419</v>
      </c>
    </row>
    <row r="211" spans="1:6" s="17" customFormat="1" thickBot="1">
      <c r="A211" s="465"/>
      <c r="B211" s="25">
        <f t="shared" si="5"/>
        <v>184</v>
      </c>
      <c r="C211" s="2" t="s">
        <v>226</v>
      </c>
      <c r="D211" s="80">
        <v>0</v>
      </c>
      <c r="E211" s="312" t="s">
        <v>419</v>
      </c>
      <c r="F211" s="187">
        <f>COUNTIF(E212:E213,"s")</f>
        <v>0</v>
      </c>
    </row>
    <row r="212" spans="1:6" s="17" customFormat="1" ht="15">
      <c r="A212" s="465"/>
      <c r="B212" s="25">
        <f t="shared" si="5"/>
        <v>185</v>
      </c>
      <c r="C212" s="2" t="s">
        <v>227</v>
      </c>
      <c r="D212" s="186">
        <v>1</v>
      </c>
      <c r="E212" s="396" t="s">
        <v>419</v>
      </c>
      <c r="F212" s="184" t="str">
        <f>IF(F211&gt;1,"ERROR, seleccionar només una S","")</f>
        <v/>
      </c>
    </row>
    <row r="213" spans="1:6" s="17" customFormat="1" thickBot="1">
      <c r="A213" s="465"/>
      <c r="B213" s="25">
        <f t="shared" si="5"/>
        <v>186</v>
      </c>
      <c r="C213" s="2" t="s">
        <v>228</v>
      </c>
      <c r="D213" s="401">
        <v>2</v>
      </c>
      <c r="E213" s="398" t="s">
        <v>419</v>
      </c>
    </row>
    <row r="214" spans="1:6" s="17" customFormat="1" ht="15">
      <c r="A214" s="465"/>
      <c r="B214" s="25">
        <f t="shared" si="5"/>
        <v>187</v>
      </c>
      <c r="C214" s="1" t="s">
        <v>229</v>
      </c>
      <c r="D214" s="34">
        <v>1</v>
      </c>
      <c r="E214" s="306" t="s">
        <v>419</v>
      </c>
    </row>
    <row r="215" spans="1:6" s="17" customFormat="1" ht="15">
      <c r="A215" s="465"/>
      <c r="B215" s="25">
        <f t="shared" si="5"/>
        <v>188</v>
      </c>
      <c r="C215" s="1" t="s">
        <v>230</v>
      </c>
      <c r="D215" s="29">
        <v>1</v>
      </c>
      <c r="E215" s="244" t="s">
        <v>419</v>
      </c>
    </row>
    <row r="216" spans="1:6" s="17" customFormat="1" ht="15">
      <c r="A216" s="465"/>
      <c r="B216" s="25">
        <f t="shared" si="5"/>
        <v>189</v>
      </c>
      <c r="C216" s="1" t="s">
        <v>231</v>
      </c>
      <c r="D216" s="29">
        <v>1</v>
      </c>
      <c r="E216" s="244" t="s">
        <v>419</v>
      </c>
    </row>
    <row r="217" spans="1:6" s="17" customFormat="1" ht="15">
      <c r="A217" s="465"/>
      <c r="B217" s="25">
        <f t="shared" si="5"/>
        <v>190</v>
      </c>
      <c r="C217" s="1" t="s">
        <v>232</v>
      </c>
      <c r="D217" s="29">
        <v>1</v>
      </c>
      <c r="E217" s="244" t="s">
        <v>419</v>
      </c>
    </row>
    <row r="218" spans="1:6" s="17" customFormat="1" ht="15">
      <c r="A218" s="465"/>
      <c r="B218" s="25">
        <f t="shared" si="5"/>
        <v>191</v>
      </c>
      <c r="C218" s="1" t="s">
        <v>233</v>
      </c>
      <c r="D218" s="3">
        <v>1</v>
      </c>
      <c r="E218" s="244" t="s">
        <v>419</v>
      </c>
    </row>
    <row r="219" spans="1:6" s="17" customFormat="1" thickBot="1">
      <c r="A219" s="465"/>
      <c r="B219" s="25">
        <f t="shared" si="5"/>
        <v>192</v>
      </c>
      <c r="C219" s="2" t="s">
        <v>234</v>
      </c>
      <c r="D219" s="59">
        <v>0</v>
      </c>
      <c r="E219" s="312" t="s">
        <v>419</v>
      </c>
      <c r="F219" s="187">
        <f>COUNTIF(E220:E221,"s")</f>
        <v>0</v>
      </c>
    </row>
    <row r="220" spans="1:6" s="17" customFormat="1" ht="15">
      <c r="A220" s="465"/>
      <c r="B220" s="25">
        <f t="shared" si="5"/>
        <v>193</v>
      </c>
      <c r="C220" s="2" t="s">
        <v>235</v>
      </c>
      <c r="D220" s="186">
        <v>1</v>
      </c>
      <c r="E220" s="396" t="s">
        <v>419</v>
      </c>
      <c r="F220" s="184" t="str">
        <f>IF(F219&gt;1,"ERROR, seleccionar només una S","")</f>
        <v/>
      </c>
    </row>
    <row r="221" spans="1:6" s="17" customFormat="1" thickBot="1">
      <c r="A221" s="465"/>
      <c r="B221" s="25">
        <f t="shared" si="5"/>
        <v>194</v>
      </c>
      <c r="C221" s="2" t="s">
        <v>236</v>
      </c>
      <c r="D221" s="401">
        <v>2</v>
      </c>
      <c r="E221" s="398" t="s">
        <v>419</v>
      </c>
      <c r="F221" s="187">
        <f>COUNTIF(E222:E224,"s")</f>
        <v>0</v>
      </c>
    </row>
    <row r="222" spans="1:6" s="17" customFormat="1" ht="15">
      <c r="A222" s="465"/>
      <c r="B222" s="25">
        <f t="shared" si="5"/>
        <v>195</v>
      </c>
      <c r="C222" s="2" t="s">
        <v>237</v>
      </c>
      <c r="D222" s="186">
        <v>1</v>
      </c>
      <c r="E222" s="396" t="s">
        <v>419</v>
      </c>
      <c r="F222" s="184" t="str">
        <f>IF(F221&gt;1,"ERROR, seleccionar només una S","")</f>
        <v/>
      </c>
    </row>
    <row r="223" spans="1:6" s="17" customFormat="1" ht="15">
      <c r="A223" s="465"/>
      <c r="B223" s="25">
        <f t="shared" si="5"/>
        <v>196</v>
      </c>
      <c r="C223" s="2" t="s">
        <v>238</v>
      </c>
      <c r="D223" s="402">
        <v>2</v>
      </c>
      <c r="E223" s="397" t="s">
        <v>419</v>
      </c>
    </row>
    <row r="224" spans="1:6" s="17" customFormat="1" thickBot="1">
      <c r="A224" s="465"/>
      <c r="B224" s="25">
        <f t="shared" si="5"/>
        <v>197</v>
      </c>
      <c r="C224" s="36" t="s">
        <v>239</v>
      </c>
      <c r="D224" s="401">
        <v>3</v>
      </c>
      <c r="E224" s="398" t="s">
        <v>419</v>
      </c>
      <c r="F224" s="187">
        <f>COUNTIF(E225:E226,"s")</f>
        <v>0</v>
      </c>
    </row>
    <row r="225" spans="1:6" s="17" customFormat="1" ht="15">
      <c r="A225" s="465"/>
      <c r="B225" s="25">
        <f t="shared" si="5"/>
        <v>198</v>
      </c>
      <c r="C225" s="2" t="s">
        <v>240</v>
      </c>
      <c r="D225" s="403">
        <v>1</v>
      </c>
      <c r="E225" s="396" t="s">
        <v>419</v>
      </c>
      <c r="F225" s="184" t="str">
        <f>IF(F224&gt;1,"ERROR, seleccionar només una S","")</f>
        <v/>
      </c>
    </row>
    <row r="226" spans="1:6" s="17" customFormat="1" thickBot="1">
      <c r="A226" s="465"/>
      <c r="B226" s="25">
        <f t="shared" si="5"/>
        <v>199</v>
      </c>
      <c r="C226" s="36" t="s">
        <v>241</v>
      </c>
      <c r="D226" s="401">
        <v>2</v>
      </c>
      <c r="E226" s="398" t="s">
        <v>419</v>
      </c>
      <c r="F226" s="187">
        <f>COUNTIF(E227:E228,"s")</f>
        <v>0</v>
      </c>
    </row>
    <row r="227" spans="1:6" s="17" customFormat="1" ht="15">
      <c r="A227" s="465"/>
      <c r="B227" s="25">
        <f t="shared" si="5"/>
        <v>200</v>
      </c>
      <c r="C227" s="36" t="s">
        <v>242</v>
      </c>
      <c r="D227" s="403">
        <v>1</v>
      </c>
      <c r="E227" s="396" t="s">
        <v>419</v>
      </c>
      <c r="F227" s="184" t="str">
        <f>IF(F226&gt;1,"ERROR, seleccionar només una S","")</f>
        <v/>
      </c>
    </row>
    <row r="228" spans="1:6" s="17" customFormat="1" thickBot="1">
      <c r="A228" s="465"/>
      <c r="B228" s="25">
        <f t="shared" si="5"/>
        <v>201</v>
      </c>
      <c r="C228" s="36" t="s">
        <v>243</v>
      </c>
      <c r="D228" s="401">
        <v>2</v>
      </c>
      <c r="E228" s="398" t="s">
        <v>419</v>
      </c>
    </row>
    <row r="229" spans="1:6" s="17" customFormat="1" ht="30">
      <c r="A229" s="465"/>
      <c r="B229" s="25">
        <f t="shared" si="5"/>
        <v>202</v>
      </c>
      <c r="C229" s="5" t="s">
        <v>244</v>
      </c>
      <c r="D229" s="6">
        <v>10</v>
      </c>
      <c r="E229" s="306" t="s">
        <v>419</v>
      </c>
    </row>
    <row r="230" spans="1:6" s="17" customFormat="1" ht="60">
      <c r="A230" s="465"/>
      <c r="B230" s="25">
        <f t="shared" si="5"/>
        <v>203</v>
      </c>
      <c r="C230" s="5" t="s">
        <v>245</v>
      </c>
      <c r="D230" s="7">
        <v>10</v>
      </c>
      <c r="E230" s="244" t="s">
        <v>419</v>
      </c>
    </row>
    <row r="231" spans="1:6" s="17" customFormat="1" ht="15">
      <c r="A231" s="465"/>
      <c r="B231" s="25">
        <f t="shared" si="5"/>
        <v>204</v>
      </c>
      <c r="C231" s="37" t="s">
        <v>246</v>
      </c>
      <c r="D231" s="7">
        <v>10</v>
      </c>
      <c r="E231" s="244" t="s">
        <v>419</v>
      </c>
    </row>
    <row r="232" spans="1:6" s="17" customFormat="1" ht="45">
      <c r="A232" s="465"/>
      <c r="B232" s="25">
        <f t="shared" si="5"/>
        <v>205</v>
      </c>
      <c r="C232" s="37" t="s">
        <v>247</v>
      </c>
      <c r="D232" s="29">
        <v>5</v>
      </c>
      <c r="E232" s="244" t="s">
        <v>419</v>
      </c>
    </row>
    <row r="233" spans="1:6" s="17" customFormat="1" ht="30">
      <c r="A233" s="465"/>
      <c r="B233" s="25">
        <f t="shared" si="5"/>
        <v>206</v>
      </c>
      <c r="C233" s="37" t="s">
        <v>248</v>
      </c>
      <c r="D233" s="29">
        <v>5</v>
      </c>
      <c r="E233" s="244" t="s">
        <v>419</v>
      </c>
    </row>
    <row r="234" spans="1:6" s="17" customFormat="1" ht="15">
      <c r="A234" s="465"/>
      <c r="B234" s="25">
        <f t="shared" si="5"/>
        <v>207</v>
      </c>
      <c r="C234" s="37" t="s">
        <v>209</v>
      </c>
      <c r="D234" s="29">
        <v>5</v>
      </c>
      <c r="E234" s="244" t="s">
        <v>419</v>
      </c>
    </row>
    <row r="235" spans="1:6" s="17" customFormat="1" ht="45.75" thickBot="1">
      <c r="A235" s="465"/>
      <c r="B235" s="25">
        <f t="shared" si="5"/>
        <v>208</v>
      </c>
      <c r="C235" s="84" t="s">
        <v>249</v>
      </c>
      <c r="D235" s="88">
        <v>0</v>
      </c>
      <c r="E235" s="244" t="s">
        <v>419</v>
      </c>
    </row>
    <row r="236" spans="1:6" s="17" customFormat="1" ht="15.75" customHeight="1" thickBot="1">
      <c r="A236" s="457" t="s">
        <v>250</v>
      </c>
      <c r="B236" s="458"/>
      <c r="C236" s="458"/>
      <c r="D236" s="516"/>
      <c r="E236" s="387" t="s">
        <v>419</v>
      </c>
    </row>
    <row r="237" spans="1:6" s="17" customFormat="1" ht="60">
      <c r="A237" s="441" t="s">
        <v>251</v>
      </c>
      <c r="B237" s="25">
        <f>B235+1</f>
        <v>209</v>
      </c>
      <c r="C237" s="22" t="s">
        <v>252</v>
      </c>
      <c r="D237" s="221">
        <v>0</v>
      </c>
      <c r="E237" s="244" t="s">
        <v>419</v>
      </c>
    </row>
    <row r="238" spans="1:6" s="17" customFormat="1" ht="30">
      <c r="A238" s="441" t="s">
        <v>14</v>
      </c>
      <c r="B238" s="25">
        <f t="shared" si="5"/>
        <v>210</v>
      </c>
      <c r="C238" s="26" t="s">
        <v>204</v>
      </c>
      <c r="D238" s="27">
        <v>0</v>
      </c>
      <c r="E238" s="244" t="s">
        <v>419</v>
      </c>
    </row>
    <row r="239" spans="1:6" s="17" customFormat="1" ht="30">
      <c r="A239" s="475" t="s">
        <v>253</v>
      </c>
      <c r="B239" s="25">
        <f t="shared" si="5"/>
        <v>211</v>
      </c>
      <c r="C239" s="343" t="s">
        <v>254</v>
      </c>
      <c r="D239" s="64">
        <v>0</v>
      </c>
      <c r="E239" s="244" t="s">
        <v>419</v>
      </c>
    </row>
    <row r="240" spans="1:6" s="17" customFormat="1" ht="30.75" thickBot="1">
      <c r="A240" s="476"/>
      <c r="B240" s="25">
        <f t="shared" si="5"/>
        <v>212</v>
      </c>
      <c r="C240" s="37" t="s">
        <v>255</v>
      </c>
      <c r="D240" s="222">
        <v>0</v>
      </c>
      <c r="E240" s="312" t="s">
        <v>419</v>
      </c>
      <c r="F240" s="187">
        <f>COUNTIF(E241:E242,"s")</f>
        <v>0</v>
      </c>
    </row>
    <row r="241" spans="1:6" s="17" customFormat="1" ht="30">
      <c r="A241" s="476"/>
      <c r="B241" s="25">
        <f t="shared" si="5"/>
        <v>213</v>
      </c>
      <c r="C241" s="36" t="s">
        <v>256</v>
      </c>
      <c r="D241" s="186">
        <v>10</v>
      </c>
      <c r="E241" s="396" t="s">
        <v>419</v>
      </c>
      <c r="F241" s="184" t="str">
        <f>IF(F240&gt;1,"ERROR, seleccionar només una S","")</f>
        <v/>
      </c>
    </row>
    <row r="242" spans="1:6" s="17" customFormat="1" ht="30.75" thickBot="1">
      <c r="A242" s="476"/>
      <c r="B242" s="25">
        <f t="shared" si="5"/>
        <v>214</v>
      </c>
      <c r="C242" s="36" t="s">
        <v>257</v>
      </c>
      <c r="D242" s="167">
        <v>15</v>
      </c>
      <c r="E242" s="398" t="s">
        <v>419</v>
      </c>
    </row>
    <row r="243" spans="1:6" s="17" customFormat="1" ht="15">
      <c r="A243" s="476"/>
      <c r="B243" s="25">
        <f t="shared" si="5"/>
        <v>215</v>
      </c>
      <c r="C243" s="37" t="s">
        <v>258</v>
      </c>
      <c r="D243" s="23">
        <v>0</v>
      </c>
      <c r="E243" s="306" t="s">
        <v>419</v>
      </c>
    </row>
    <row r="244" spans="1:6" s="17" customFormat="1" ht="15">
      <c r="A244" s="476"/>
      <c r="B244" s="25">
        <f t="shared" si="5"/>
        <v>216</v>
      </c>
      <c r="C244" s="37" t="s">
        <v>259</v>
      </c>
      <c r="D244" s="31">
        <v>5</v>
      </c>
      <c r="E244" s="244" t="s">
        <v>419</v>
      </c>
    </row>
    <row r="245" spans="1:6" s="17" customFormat="1" thickBot="1">
      <c r="A245" s="476"/>
      <c r="B245" s="25">
        <f t="shared" si="5"/>
        <v>217</v>
      </c>
      <c r="C245" s="36" t="s">
        <v>260</v>
      </c>
      <c r="D245" s="31">
        <v>10</v>
      </c>
      <c r="E245" s="244" t="s">
        <v>419</v>
      </c>
      <c r="F245" s="187">
        <f>COUNTIF(E246:E247,"s")</f>
        <v>0</v>
      </c>
    </row>
    <row r="246" spans="1:6" s="17" customFormat="1" ht="15">
      <c r="A246" s="476"/>
      <c r="B246" s="25">
        <f t="shared" si="5"/>
        <v>218</v>
      </c>
      <c r="C246" s="36" t="s">
        <v>261</v>
      </c>
      <c r="D246" s="132">
        <v>10</v>
      </c>
      <c r="E246" s="396" t="s">
        <v>419</v>
      </c>
      <c r="F246" s="184" t="str">
        <f>IF(F245&gt;1,"ERROR, seleccionar només una S","")</f>
        <v/>
      </c>
    </row>
    <row r="247" spans="1:6" s="17" customFormat="1" thickBot="1">
      <c r="A247" s="476"/>
      <c r="B247" s="25">
        <f t="shared" si="5"/>
        <v>219</v>
      </c>
      <c r="C247" s="36" t="s">
        <v>262</v>
      </c>
      <c r="D247" s="133">
        <v>15</v>
      </c>
      <c r="E247" s="398" t="s">
        <v>419</v>
      </c>
    </row>
    <row r="248" spans="1:6" s="17" customFormat="1" ht="30">
      <c r="A248" s="476"/>
      <c r="B248" s="25">
        <f t="shared" si="5"/>
        <v>220</v>
      </c>
      <c r="C248" s="37" t="s">
        <v>263</v>
      </c>
      <c r="D248" s="341">
        <v>10</v>
      </c>
      <c r="E248" s="244" t="s">
        <v>419</v>
      </c>
    </row>
    <row r="249" spans="1:6" s="17" customFormat="1" ht="30">
      <c r="A249" s="476"/>
      <c r="B249" s="25">
        <f t="shared" si="5"/>
        <v>221</v>
      </c>
      <c r="C249" s="37" t="s">
        <v>264</v>
      </c>
      <c r="D249" s="29">
        <v>5</v>
      </c>
      <c r="E249" s="244" t="s">
        <v>419</v>
      </c>
    </row>
    <row r="250" spans="1:6" s="17" customFormat="1" ht="15">
      <c r="A250" s="476"/>
      <c r="B250" s="25">
        <f t="shared" si="5"/>
        <v>222</v>
      </c>
      <c r="C250" s="37" t="s">
        <v>265</v>
      </c>
      <c r="D250" s="29">
        <v>5</v>
      </c>
      <c r="E250" s="244" t="s">
        <v>419</v>
      </c>
    </row>
    <row r="251" spans="1:6" s="17" customFormat="1" ht="30">
      <c r="A251" s="476"/>
      <c r="B251" s="25">
        <f t="shared" si="5"/>
        <v>223</v>
      </c>
      <c r="C251" s="37" t="s">
        <v>266</v>
      </c>
      <c r="D251" s="29">
        <v>10</v>
      </c>
      <c r="E251" s="244" t="s">
        <v>419</v>
      </c>
    </row>
    <row r="252" spans="1:6" s="17" customFormat="1" ht="45">
      <c r="A252" s="476"/>
      <c r="B252" s="25">
        <f t="shared" si="5"/>
        <v>224</v>
      </c>
      <c r="C252" s="37" t="s">
        <v>267</v>
      </c>
      <c r="D252" s="29">
        <v>10</v>
      </c>
      <c r="E252" s="244" t="s">
        <v>419</v>
      </c>
    </row>
    <row r="253" spans="1:6" s="17" customFormat="1" ht="45">
      <c r="A253" s="476"/>
      <c r="B253" s="25">
        <f t="shared" si="5"/>
        <v>225</v>
      </c>
      <c r="C253" s="37" t="s">
        <v>268</v>
      </c>
      <c r="D253" s="29">
        <v>10</v>
      </c>
      <c r="E253" s="244" t="s">
        <v>419</v>
      </c>
    </row>
    <row r="254" spans="1:6" s="17" customFormat="1" ht="15">
      <c r="A254" s="476"/>
      <c r="B254" s="25">
        <f t="shared" si="5"/>
        <v>226</v>
      </c>
      <c r="C254" s="65" t="s">
        <v>269</v>
      </c>
      <c r="D254" s="25">
        <v>15</v>
      </c>
      <c r="E254" s="244" t="s">
        <v>419</v>
      </c>
    </row>
    <row r="255" spans="1:6" s="17" customFormat="1" ht="15">
      <c r="A255" s="476"/>
      <c r="B255" s="25">
        <f>B254+1</f>
        <v>227</v>
      </c>
      <c r="C255" s="82" t="s">
        <v>270</v>
      </c>
      <c r="D255" s="29">
        <v>5</v>
      </c>
      <c r="E255" s="244" t="s">
        <v>419</v>
      </c>
    </row>
    <row r="256" spans="1:6" s="17" customFormat="1" ht="15">
      <c r="A256" s="476"/>
      <c r="B256" s="25">
        <f t="shared" si="5"/>
        <v>228</v>
      </c>
      <c r="C256" s="37" t="s">
        <v>271</v>
      </c>
      <c r="D256" s="29">
        <v>5</v>
      </c>
      <c r="E256" s="244" t="s">
        <v>419</v>
      </c>
    </row>
    <row r="257" spans="1:6" s="17" customFormat="1" ht="30">
      <c r="A257" s="476"/>
      <c r="B257" s="25">
        <f t="shared" si="5"/>
        <v>229</v>
      </c>
      <c r="C257" s="65" t="s">
        <v>272</v>
      </c>
      <c r="D257" s="29">
        <v>5</v>
      </c>
      <c r="E257" s="244" t="s">
        <v>419</v>
      </c>
    </row>
    <row r="258" spans="1:6" s="17" customFormat="1" ht="45.75" thickBot="1">
      <c r="A258" s="460"/>
      <c r="B258" s="25">
        <f t="shared" si="5"/>
        <v>230</v>
      </c>
      <c r="C258" s="179" t="s">
        <v>273</v>
      </c>
      <c r="D258" s="27">
        <v>0</v>
      </c>
      <c r="E258" s="312" t="s">
        <v>419</v>
      </c>
    </row>
    <row r="259" spans="1:6" s="17" customFormat="1" ht="15.75" customHeight="1" thickBot="1">
      <c r="A259" s="463" t="s">
        <v>274</v>
      </c>
      <c r="B259" s="464"/>
      <c r="C259" s="464"/>
      <c r="D259" s="464"/>
      <c r="E259" s="405" t="s">
        <v>419</v>
      </c>
      <c r="F259" s="125"/>
    </row>
    <row r="260" spans="1:6" s="17" customFormat="1" thickBot="1">
      <c r="A260" s="459" t="s">
        <v>275</v>
      </c>
      <c r="B260" s="25">
        <f>B258+1</f>
        <v>231</v>
      </c>
      <c r="C260" s="78" t="s">
        <v>276</v>
      </c>
      <c r="D260" s="31">
        <v>10</v>
      </c>
      <c r="E260" s="306" t="s">
        <v>419</v>
      </c>
      <c r="F260" s="91">
        <f>COUNTIF(E261:E262,"s")</f>
        <v>0</v>
      </c>
    </row>
    <row r="261" spans="1:6" s="17" customFormat="1" ht="30">
      <c r="A261" s="459"/>
      <c r="B261" s="25">
        <f t="shared" si="5"/>
        <v>232</v>
      </c>
      <c r="C261" s="66" t="s">
        <v>277</v>
      </c>
      <c r="D261" s="132">
        <v>15</v>
      </c>
      <c r="E261" s="396" t="s">
        <v>419</v>
      </c>
      <c r="F261" s="184" t="str">
        <f>IF(F260&gt;1,"ERROR, seleccionar només una S","")</f>
        <v/>
      </c>
    </row>
    <row r="262" spans="1:6" s="17" customFormat="1" ht="30.75" thickBot="1">
      <c r="A262" s="459"/>
      <c r="B262" s="25">
        <f t="shared" si="5"/>
        <v>233</v>
      </c>
      <c r="C262" s="66" t="s">
        <v>278</v>
      </c>
      <c r="D262" s="133">
        <v>20</v>
      </c>
      <c r="E262" s="398" t="s">
        <v>419</v>
      </c>
    </row>
    <row r="263" spans="1:6" s="17" customFormat="1" ht="15">
      <c r="A263" s="459"/>
      <c r="B263" s="25">
        <f t="shared" si="5"/>
        <v>234</v>
      </c>
      <c r="C263" s="65" t="s">
        <v>279</v>
      </c>
      <c r="D263" s="341">
        <v>20</v>
      </c>
      <c r="E263" s="244" t="s">
        <v>419</v>
      </c>
    </row>
    <row r="264" spans="1:6" s="17" customFormat="1" ht="15">
      <c r="A264" s="459"/>
      <c r="B264" s="25">
        <f t="shared" si="5"/>
        <v>235</v>
      </c>
      <c r="C264" s="65" t="s">
        <v>280</v>
      </c>
      <c r="D264" s="29">
        <v>5</v>
      </c>
      <c r="E264" s="244" t="s">
        <v>419</v>
      </c>
    </row>
    <row r="265" spans="1:6" s="17" customFormat="1" ht="15">
      <c r="A265" s="459"/>
      <c r="B265" s="25">
        <f t="shared" si="5"/>
        <v>236</v>
      </c>
      <c r="C265" s="65" t="s">
        <v>209</v>
      </c>
      <c r="D265" s="29">
        <v>5</v>
      </c>
      <c r="E265" s="244" t="s">
        <v>419</v>
      </c>
    </row>
    <row r="266" spans="1:6" s="17" customFormat="1" ht="30">
      <c r="A266" s="459"/>
      <c r="B266" s="25">
        <f t="shared" si="5"/>
        <v>237</v>
      </c>
      <c r="C266" s="65" t="s">
        <v>281</v>
      </c>
      <c r="D266" s="27">
        <v>0</v>
      </c>
      <c r="E266" s="244" t="s">
        <v>419</v>
      </c>
    </row>
    <row r="267" spans="1:6" s="17" customFormat="1" ht="45">
      <c r="A267" s="459"/>
      <c r="B267" s="25">
        <f t="shared" si="5"/>
        <v>238</v>
      </c>
      <c r="C267" s="65" t="s">
        <v>282</v>
      </c>
      <c r="D267" s="27">
        <v>0</v>
      </c>
      <c r="E267" s="244" t="s">
        <v>419</v>
      </c>
    </row>
    <row r="268" spans="1:6" s="17" customFormat="1" ht="15">
      <c r="A268" s="483" t="s">
        <v>283</v>
      </c>
      <c r="B268" s="21">
        <f t="shared" si="5"/>
        <v>239</v>
      </c>
      <c r="C268" s="78" t="s">
        <v>284</v>
      </c>
      <c r="D268" s="34">
        <v>5</v>
      </c>
      <c r="E268" s="244" t="s">
        <v>419</v>
      </c>
    </row>
    <row r="269" spans="1:6" s="17" customFormat="1" ht="15">
      <c r="A269" s="470"/>
      <c r="B269" s="25">
        <f t="shared" ref="B269:B311" si="6">B268+1</f>
        <v>240</v>
      </c>
      <c r="C269" s="37" t="s">
        <v>285</v>
      </c>
      <c r="D269" s="29">
        <v>5</v>
      </c>
      <c r="E269" s="244" t="s">
        <v>419</v>
      </c>
    </row>
    <row r="270" spans="1:6" s="17" customFormat="1" ht="30">
      <c r="A270" s="441" t="s">
        <v>286</v>
      </c>
      <c r="B270" s="25">
        <f t="shared" si="6"/>
        <v>241</v>
      </c>
      <c r="C270" s="26" t="s">
        <v>287</v>
      </c>
      <c r="D270" s="27">
        <v>0</v>
      </c>
      <c r="E270" s="244" t="s">
        <v>419</v>
      </c>
    </row>
    <row r="271" spans="1:6" s="17" customFormat="1" ht="30">
      <c r="A271" s="442" t="s">
        <v>14</v>
      </c>
      <c r="B271" s="25">
        <f t="shared" si="6"/>
        <v>242</v>
      </c>
      <c r="C271" s="40" t="s">
        <v>204</v>
      </c>
      <c r="D271" s="59">
        <v>0</v>
      </c>
      <c r="E271" s="244" t="s">
        <v>419</v>
      </c>
    </row>
    <row r="272" spans="1:6" s="17" customFormat="1" ht="30">
      <c r="A272" s="465" t="s">
        <v>21</v>
      </c>
      <c r="B272" s="25">
        <f t="shared" si="6"/>
        <v>243</v>
      </c>
      <c r="C272" s="37" t="s">
        <v>288</v>
      </c>
      <c r="D272" s="27">
        <v>0</v>
      </c>
      <c r="E272" s="244" t="s">
        <v>419</v>
      </c>
    </row>
    <row r="273" spans="1:6" s="17" customFormat="1" thickBot="1">
      <c r="A273" s="465"/>
      <c r="B273" s="25">
        <f t="shared" si="6"/>
        <v>244</v>
      </c>
      <c r="C273" s="65" t="s">
        <v>289</v>
      </c>
      <c r="D273" s="222">
        <v>0</v>
      </c>
      <c r="E273" s="261" t="s">
        <v>419</v>
      </c>
      <c r="F273" s="187">
        <f>COUNTIF(E274:E275,"s")</f>
        <v>0</v>
      </c>
    </row>
    <row r="274" spans="1:6" s="17" customFormat="1" ht="15">
      <c r="A274" s="465"/>
      <c r="B274" s="25">
        <f t="shared" si="6"/>
        <v>245</v>
      </c>
      <c r="C274" s="66" t="s">
        <v>290</v>
      </c>
      <c r="D274" s="132">
        <v>15</v>
      </c>
      <c r="E274" s="396" t="s">
        <v>419</v>
      </c>
      <c r="F274" s="184" t="str">
        <f>IF(F273&gt;1,"ERROR, seleccionar només una S","")</f>
        <v/>
      </c>
    </row>
    <row r="275" spans="1:6" s="17" customFormat="1" thickBot="1">
      <c r="A275" s="465"/>
      <c r="B275" s="25">
        <f t="shared" si="6"/>
        <v>246</v>
      </c>
      <c r="C275" s="66" t="s">
        <v>291</v>
      </c>
      <c r="D275" s="133">
        <v>20</v>
      </c>
      <c r="E275" s="398" t="s">
        <v>419</v>
      </c>
    </row>
    <row r="276" spans="1:6" s="17" customFormat="1" ht="15">
      <c r="A276" s="465"/>
      <c r="B276" s="25">
        <f t="shared" si="6"/>
        <v>247</v>
      </c>
      <c r="C276" s="66" t="s">
        <v>292</v>
      </c>
      <c r="D276" s="335">
        <v>0</v>
      </c>
      <c r="E276" s="259" t="s">
        <v>419</v>
      </c>
    </row>
    <row r="277" spans="1:6" s="17" customFormat="1" ht="15">
      <c r="A277" s="465"/>
      <c r="B277" s="25">
        <f t="shared" si="6"/>
        <v>248</v>
      </c>
      <c r="C277" s="36" t="s">
        <v>293</v>
      </c>
      <c r="D277" s="25">
        <v>10</v>
      </c>
      <c r="E277" s="244" t="s">
        <v>419</v>
      </c>
    </row>
    <row r="278" spans="1:6" s="17" customFormat="1" ht="15">
      <c r="A278" s="465"/>
      <c r="B278" s="25">
        <f t="shared" si="6"/>
        <v>249</v>
      </c>
      <c r="C278" s="37" t="s">
        <v>209</v>
      </c>
      <c r="D278" s="29">
        <v>5</v>
      </c>
      <c r="E278" s="244" t="s">
        <v>419</v>
      </c>
    </row>
    <row r="279" spans="1:6" s="17" customFormat="1" ht="15">
      <c r="A279" s="465"/>
      <c r="B279" s="25">
        <f t="shared" si="6"/>
        <v>250</v>
      </c>
      <c r="C279" s="37" t="s">
        <v>294</v>
      </c>
      <c r="D279" s="27">
        <v>0</v>
      </c>
      <c r="E279" s="244" t="s">
        <v>419</v>
      </c>
    </row>
    <row r="280" spans="1:6" s="17" customFormat="1" ht="30">
      <c r="A280" s="465"/>
      <c r="B280" s="25">
        <f t="shared" si="6"/>
        <v>251</v>
      </c>
      <c r="C280" s="83" t="s">
        <v>295</v>
      </c>
      <c r="D280" s="27">
        <v>0</v>
      </c>
      <c r="E280" s="244" t="s">
        <v>419</v>
      </c>
    </row>
    <row r="281" spans="1:6" s="17" customFormat="1" ht="15">
      <c r="A281" s="465"/>
      <c r="B281" s="25">
        <f t="shared" si="6"/>
        <v>252</v>
      </c>
      <c r="C281" s="37" t="s">
        <v>296</v>
      </c>
      <c r="D281" s="29">
        <v>15</v>
      </c>
      <c r="E281" s="244" t="s">
        <v>419</v>
      </c>
    </row>
    <row r="282" spans="1:6" s="17" customFormat="1" ht="15">
      <c r="A282" s="465"/>
      <c r="B282" s="25">
        <f t="shared" si="6"/>
        <v>253</v>
      </c>
      <c r="C282" s="37" t="s">
        <v>297</v>
      </c>
      <c r="D282" s="29">
        <v>15</v>
      </c>
      <c r="E282" s="244" t="s">
        <v>419</v>
      </c>
    </row>
    <row r="283" spans="1:6" s="17" customFormat="1" ht="15">
      <c r="A283" s="465"/>
      <c r="B283" s="25">
        <f t="shared" si="6"/>
        <v>254</v>
      </c>
      <c r="C283" s="37" t="s">
        <v>298</v>
      </c>
      <c r="D283" s="29">
        <v>15</v>
      </c>
      <c r="E283" s="244" t="s">
        <v>419</v>
      </c>
    </row>
    <row r="284" spans="1:6" s="17" customFormat="1" ht="15">
      <c r="A284" s="465"/>
      <c r="B284" s="25">
        <f t="shared" si="6"/>
        <v>255</v>
      </c>
      <c r="C284" s="37" t="s">
        <v>299</v>
      </c>
      <c r="D284" s="29">
        <v>15</v>
      </c>
      <c r="E284" s="244" t="s">
        <v>419</v>
      </c>
    </row>
    <row r="285" spans="1:6" s="17" customFormat="1" ht="15">
      <c r="A285" s="465"/>
      <c r="B285" s="25">
        <f t="shared" si="6"/>
        <v>256</v>
      </c>
      <c r="C285" s="37" t="s">
        <v>300</v>
      </c>
      <c r="D285" s="29">
        <v>5</v>
      </c>
      <c r="E285" s="244" t="s">
        <v>419</v>
      </c>
    </row>
    <row r="286" spans="1:6" s="17" customFormat="1" ht="15">
      <c r="A286" s="465"/>
      <c r="B286" s="25">
        <f t="shared" si="6"/>
        <v>257</v>
      </c>
      <c r="C286" s="37" t="s">
        <v>301</v>
      </c>
      <c r="D286" s="29">
        <v>15</v>
      </c>
      <c r="E286" s="244" t="s">
        <v>419</v>
      </c>
    </row>
    <row r="287" spans="1:6" s="17" customFormat="1" ht="15">
      <c r="A287" s="465"/>
      <c r="B287" s="25">
        <f t="shared" si="6"/>
        <v>258</v>
      </c>
      <c r="C287" s="37" t="s">
        <v>302</v>
      </c>
      <c r="D287" s="29">
        <v>10</v>
      </c>
      <c r="E287" s="244" t="s">
        <v>419</v>
      </c>
    </row>
    <row r="288" spans="1:6" s="17" customFormat="1" ht="15">
      <c r="A288" s="465"/>
      <c r="B288" s="25">
        <f t="shared" si="6"/>
        <v>259</v>
      </c>
      <c r="C288" s="37" t="s">
        <v>303</v>
      </c>
      <c r="D288" s="27">
        <v>0</v>
      </c>
      <c r="E288" s="244" t="s">
        <v>419</v>
      </c>
    </row>
    <row r="289" spans="1:6" s="17" customFormat="1" ht="15">
      <c r="A289" s="465"/>
      <c r="B289" s="25">
        <f t="shared" si="6"/>
        <v>260</v>
      </c>
      <c r="C289" s="37" t="s">
        <v>304</v>
      </c>
      <c r="D289" s="27">
        <v>0</v>
      </c>
      <c r="E289" s="244" t="s">
        <v>419</v>
      </c>
    </row>
    <row r="290" spans="1:6" s="17" customFormat="1" ht="15">
      <c r="A290" s="465"/>
      <c r="B290" s="25">
        <f t="shared" si="6"/>
        <v>261</v>
      </c>
      <c r="C290" s="37" t="s">
        <v>305</v>
      </c>
      <c r="D290" s="29">
        <v>5</v>
      </c>
      <c r="E290" s="244" t="s">
        <v>419</v>
      </c>
    </row>
    <row r="291" spans="1:6" s="17" customFormat="1" ht="15">
      <c r="A291" s="466"/>
      <c r="B291" s="25">
        <f t="shared" si="6"/>
        <v>262</v>
      </c>
      <c r="C291" s="84" t="s">
        <v>306</v>
      </c>
      <c r="D291" s="31">
        <v>5</v>
      </c>
      <c r="E291" s="244" t="s">
        <v>419</v>
      </c>
    </row>
    <row r="292" spans="1:6" s="17" customFormat="1" ht="15">
      <c r="A292" s="465"/>
      <c r="B292" s="25">
        <f t="shared" si="6"/>
        <v>263</v>
      </c>
      <c r="C292" s="37" t="s">
        <v>307</v>
      </c>
      <c r="D292" s="27">
        <v>0</v>
      </c>
      <c r="E292" s="244" t="s">
        <v>419</v>
      </c>
    </row>
    <row r="293" spans="1:6" s="17" customFormat="1" thickBot="1">
      <c r="A293" s="470" t="s">
        <v>308</v>
      </c>
      <c r="B293" s="25">
        <f t="shared" si="6"/>
        <v>264</v>
      </c>
      <c r="C293" s="85" t="s">
        <v>309</v>
      </c>
      <c r="D293" s="328">
        <v>5</v>
      </c>
      <c r="E293" s="312" t="s">
        <v>419</v>
      </c>
      <c r="F293" s="187">
        <f>COUNTIF(E294:E295,"s")</f>
        <v>0</v>
      </c>
    </row>
    <row r="294" spans="1:6" s="17" customFormat="1" ht="30">
      <c r="A294" s="465"/>
      <c r="B294" s="25">
        <f t="shared" si="6"/>
        <v>265</v>
      </c>
      <c r="C294" s="36" t="s">
        <v>310</v>
      </c>
      <c r="D294" s="186">
        <v>5</v>
      </c>
      <c r="E294" s="396" t="s">
        <v>419</v>
      </c>
      <c r="F294" s="184" t="str">
        <f>IF(F293&gt;1,"ERROR, seleccionar només una S","")</f>
        <v/>
      </c>
    </row>
    <row r="295" spans="1:6" s="17" customFormat="1" ht="30.75" thickBot="1">
      <c r="A295" s="465"/>
      <c r="B295" s="25">
        <f t="shared" si="6"/>
        <v>266</v>
      </c>
      <c r="C295" s="36" t="s">
        <v>311</v>
      </c>
      <c r="D295" s="167">
        <v>10</v>
      </c>
      <c r="E295" s="398" t="s">
        <v>419</v>
      </c>
    </row>
    <row r="296" spans="1:6" s="17" customFormat="1" thickBot="1">
      <c r="A296" s="465"/>
      <c r="B296" s="25">
        <f t="shared" si="6"/>
        <v>267</v>
      </c>
      <c r="C296" s="37" t="s">
        <v>312</v>
      </c>
      <c r="D296" s="61">
        <v>15</v>
      </c>
      <c r="E296" s="321" t="s">
        <v>419</v>
      </c>
      <c r="F296" s="258">
        <f>COUNTIF(E297:E299,"s")</f>
        <v>0</v>
      </c>
    </row>
    <row r="297" spans="1:6" s="17" customFormat="1" ht="15">
      <c r="A297" s="465"/>
      <c r="B297" s="25">
        <f t="shared" si="6"/>
        <v>268</v>
      </c>
      <c r="C297" s="36" t="s">
        <v>313</v>
      </c>
      <c r="D297" s="186">
        <v>5</v>
      </c>
      <c r="E297" s="396" t="s">
        <v>419</v>
      </c>
      <c r="F297" s="184" t="str">
        <f>IF(F296&gt;1,"ERROR, seleccionar només una S","")</f>
        <v/>
      </c>
    </row>
    <row r="298" spans="1:6" s="17" customFormat="1" ht="30">
      <c r="A298" s="465"/>
      <c r="B298" s="25">
        <f t="shared" si="6"/>
        <v>269</v>
      </c>
      <c r="C298" s="36" t="s">
        <v>314</v>
      </c>
      <c r="D298" s="395">
        <v>10</v>
      </c>
      <c r="E298" s="397" t="s">
        <v>419</v>
      </c>
    </row>
    <row r="299" spans="1:6" s="17" customFormat="1" ht="30.75" thickBot="1">
      <c r="A299" s="465"/>
      <c r="B299" s="25">
        <f t="shared" si="6"/>
        <v>270</v>
      </c>
      <c r="C299" s="36" t="s">
        <v>315</v>
      </c>
      <c r="D299" s="167">
        <v>15</v>
      </c>
      <c r="E299" s="398" t="s">
        <v>419</v>
      </c>
    </row>
    <row r="300" spans="1:6" s="17" customFormat="1" ht="30">
      <c r="A300" s="441" t="s">
        <v>316</v>
      </c>
      <c r="B300" s="25">
        <f t="shared" si="6"/>
        <v>271</v>
      </c>
      <c r="C300" s="37" t="s">
        <v>317</v>
      </c>
      <c r="D300" s="335">
        <v>0</v>
      </c>
      <c r="E300" s="259" t="s">
        <v>419</v>
      </c>
    </row>
    <row r="301" spans="1:6" s="17" customFormat="1" ht="15">
      <c r="A301" s="465" t="s">
        <v>51</v>
      </c>
      <c r="B301" s="25">
        <f t="shared" si="6"/>
        <v>272</v>
      </c>
      <c r="C301" s="37" t="s">
        <v>318</v>
      </c>
      <c r="D301" s="29">
        <v>5</v>
      </c>
      <c r="E301" s="244" t="s">
        <v>419</v>
      </c>
    </row>
    <row r="302" spans="1:6" s="17" customFormat="1" ht="15">
      <c r="A302" s="465"/>
      <c r="B302" s="25">
        <f t="shared" si="6"/>
        <v>273</v>
      </c>
      <c r="C302" s="37" t="s">
        <v>319</v>
      </c>
      <c r="D302" s="29">
        <v>5</v>
      </c>
      <c r="E302" s="244" t="s">
        <v>419</v>
      </c>
    </row>
    <row r="303" spans="1:6" s="17" customFormat="1" ht="15">
      <c r="A303" s="465"/>
      <c r="B303" s="25">
        <f t="shared" si="6"/>
        <v>274</v>
      </c>
      <c r="C303" s="37" t="s">
        <v>320</v>
      </c>
      <c r="D303" s="29">
        <v>5</v>
      </c>
      <c r="E303" s="244" t="s">
        <v>419</v>
      </c>
    </row>
    <row r="304" spans="1:6" s="17" customFormat="1" ht="15">
      <c r="A304" s="465"/>
      <c r="B304" s="25">
        <f t="shared" si="6"/>
        <v>275</v>
      </c>
      <c r="C304" s="37" t="s">
        <v>321</v>
      </c>
      <c r="D304" s="29">
        <v>5</v>
      </c>
      <c r="E304" s="244" t="s">
        <v>419</v>
      </c>
    </row>
    <row r="305" spans="1:5" s="17" customFormat="1" ht="15">
      <c r="A305" s="465"/>
      <c r="B305" s="25">
        <f t="shared" si="6"/>
        <v>276</v>
      </c>
      <c r="C305" s="37" t="s">
        <v>322</v>
      </c>
      <c r="D305" s="29">
        <v>5</v>
      </c>
      <c r="E305" s="244" t="s">
        <v>419</v>
      </c>
    </row>
    <row r="306" spans="1:5" s="17" customFormat="1" ht="15">
      <c r="A306" s="465"/>
      <c r="B306" s="25">
        <f t="shared" si="6"/>
        <v>277</v>
      </c>
      <c r="C306" s="65" t="s">
        <v>323</v>
      </c>
      <c r="D306" s="29">
        <v>5</v>
      </c>
      <c r="E306" s="244" t="s">
        <v>419</v>
      </c>
    </row>
    <row r="307" spans="1:5" s="17" customFormat="1" ht="15">
      <c r="A307" s="465"/>
      <c r="B307" s="25">
        <f t="shared" si="6"/>
        <v>278</v>
      </c>
      <c r="C307" s="65" t="s">
        <v>324</v>
      </c>
      <c r="D307" s="29">
        <v>5</v>
      </c>
      <c r="E307" s="244" t="s">
        <v>419</v>
      </c>
    </row>
    <row r="308" spans="1:5" s="17" customFormat="1" ht="30">
      <c r="A308" s="465"/>
      <c r="B308" s="25">
        <f t="shared" si="6"/>
        <v>279</v>
      </c>
      <c r="C308" s="37" t="s">
        <v>325</v>
      </c>
      <c r="D308" s="29">
        <v>10</v>
      </c>
      <c r="E308" s="244" t="s">
        <v>419</v>
      </c>
    </row>
    <row r="309" spans="1:5" s="17" customFormat="1" ht="30">
      <c r="A309" s="465"/>
      <c r="B309" s="25">
        <f t="shared" si="6"/>
        <v>280</v>
      </c>
      <c r="C309" s="37" t="s">
        <v>326</v>
      </c>
      <c r="D309" s="86">
        <v>5</v>
      </c>
      <c r="E309" s="244" t="s">
        <v>419</v>
      </c>
    </row>
    <row r="310" spans="1:5" s="17" customFormat="1" ht="15">
      <c r="A310" s="465"/>
      <c r="B310" s="25">
        <f t="shared" si="6"/>
        <v>281</v>
      </c>
      <c r="C310" s="37" t="s">
        <v>327</v>
      </c>
      <c r="D310" s="59">
        <v>0</v>
      </c>
      <c r="E310" s="244" t="s">
        <v>419</v>
      </c>
    </row>
    <row r="311" spans="1:5" s="17" customFormat="1" thickBot="1">
      <c r="A311" s="467"/>
      <c r="B311" s="41">
        <f t="shared" si="6"/>
        <v>282</v>
      </c>
      <c r="C311" s="87" t="s">
        <v>328</v>
      </c>
      <c r="D311" s="41">
        <v>5</v>
      </c>
      <c r="E311" s="404" t="s">
        <v>419</v>
      </c>
    </row>
    <row r="312" spans="1:5" s="17" customFormat="1" thickBot="1">
      <c r="A312" s="42"/>
      <c r="B312" s="43"/>
      <c r="C312" s="239" t="s">
        <v>57</v>
      </c>
      <c r="D312" s="234">
        <v>533</v>
      </c>
      <c r="E312" s="16"/>
    </row>
    <row r="313" spans="1:5" s="17" customFormat="1" ht="15">
      <c r="A313" s="42"/>
      <c r="B313" s="43"/>
      <c r="C313" s="240" t="s">
        <v>425</v>
      </c>
      <c r="D313" s="270" t="str">
        <f>IF(E189="S",SUMIF($E$190:$E$196,"S",D190:D196),"NO APLICA")</f>
        <v>NO APLICA</v>
      </c>
      <c r="E313" s="16"/>
    </row>
    <row r="314" spans="1:5" s="17" customFormat="1" ht="15">
      <c r="A314" s="42"/>
      <c r="B314" s="43"/>
      <c r="C314" s="241" t="s">
        <v>426</v>
      </c>
      <c r="D314" s="271" t="str">
        <f>IF(E236="S",SUMIF($E$237:$E$258,"S",D237:D258),"NO APLICA")</f>
        <v>NO APLICA</v>
      </c>
      <c r="E314" s="16"/>
    </row>
    <row r="315" spans="1:5" s="17" customFormat="1" ht="15">
      <c r="A315" s="42"/>
      <c r="B315" s="43"/>
      <c r="C315" s="241" t="s">
        <v>427</v>
      </c>
      <c r="D315" s="271" t="str">
        <f>IF(E259="s",SUMIF($E$260:$E$267,"S",D260:D267),"NO APLICA")</f>
        <v>NO APLICA</v>
      </c>
      <c r="E315" s="16"/>
    </row>
    <row r="316" spans="1:5" s="17" customFormat="1" thickBot="1">
      <c r="A316" s="42"/>
      <c r="B316" s="43"/>
      <c r="C316" s="242" t="s">
        <v>428</v>
      </c>
      <c r="D316" s="272">
        <f>(SUMIF($E$182:$E$188,"S",D182:D188)+(SUMIF($E$198:$E$235,"s",D198:D235)+(SUMIF($E$268:$E$311,"s",D268:D311))))</f>
        <v>0</v>
      </c>
      <c r="E316" s="16"/>
    </row>
    <row r="317" spans="1:5" s="17" customFormat="1" thickBot="1">
      <c r="A317" s="42"/>
      <c r="B317" s="43"/>
      <c r="C317" s="448" t="s">
        <v>429</v>
      </c>
      <c r="D317" s="234">
        <f>SUM(D313:D316)</f>
        <v>0</v>
      </c>
      <c r="E317" s="16"/>
    </row>
    <row r="318" spans="1:5" s="17" customFormat="1" thickBot="1">
      <c r="A318" s="42"/>
      <c r="B318" s="43"/>
      <c r="C318" s="44"/>
      <c r="D318" s="232">
        <f>D317/D312</f>
        <v>0</v>
      </c>
      <c r="E318" s="16"/>
    </row>
    <row r="319" spans="1:5" s="17" customFormat="1" thickBot="1">
      <c r="A319" s="42"/>
      <c r="B319" s="43"/>
      <c r="C319" s="45"/>
      <c r="D319" s="46"/>
      <c r="E319" s="16"/>
    </row>
    <row r="320" spans="1:5" s="17" customFormat="1" thickBot="1">
      <c r="A320" s="47"/>
      <c r="B320" s="48"/>
      <c r="C320" s="277" t="s">
        <v>430</v>
      </c>
      <c r="D320" s="269">
        <v>38</v>
      </c>
      <c r="E320" s="160"/>
    </row>
    <row r="321" spans="1:6" s="51" customFormat="1" ht="15">
      <c r="A321" s="49"/>
      <c r="B321" s="48"/>
      <c r="C321" s="276" t="s">
        <v>431</v>
      </c>
      <c r="D321" s="273" t="str">
        <f>IF(E189="S",COUNTIFS(D190:D196,"=0",$E$190:$E$196,"=S"),"NO APLICA")</f>
        <v>NO APLICA</v>
      </c>
      <c r="E321" s="160"/>
    </row>
    <row r="322" spans="1:6" s="51" customFormat="1" ht="15">
      <c r="A322" s="49"/>
      <c r="B322" s="48"/>
      <c r="C322" s="236" t="s">
        <v>432</v>
      </c>
      <c r="D322" s="274" t="str">
        <f>IF(E236="S",COUNTIFS(D237:D258,"=0",$E$237:$E$258,"=S"),"NO APLICA")</f>
        <v>NO APLICA</v>
      </c>
      <c r="E322" s="160"/>
    </row>
    <row r="323" spans="1:6" s="51" customFormat="1" ht="15">
      <c r="A323" s="49"/>
      <c r="B323" s="48"/>
      <c r="C323" s="236" t="s">
        <v>433</v>
      </c>
      <c r="D323" s="274" t="str">
        <f>IF(E259="S",COUNTIFS(D260:D267,"=0",$E$260:$E$267,"=S"),"NO APLICA")</f>
        <v>NO APLICA</v>
      </c>
      <c r="E323" s="160"/>
    </row>
    <row r="324" spans="1:6" s="51" customFormat="1" thickBot="1">
      <c r="A324" s="49"/>
      <c r="B324" s="48"/>
      <c r="C324" s="237" t="s">
        <v>434</v>
      </c>
      <c r="D324" s="275">
        <f>COUNTIFS(D182:D188,"=0",$E$182:$E$188,"=S")+COUNTIFS(D198:D235,"=0",$E$198:$E$235,"=S")+COUNTIFS(D268:D311,"=0",$E$268:$E$311,"=S")</f>
        <v>0</v>
      </c>
      <c r="E324" s="160"/>
    </row>
    <row r="325" spans="1:6" s="51" customFormat="1" thickBot="1">
      <c r="A325" s="49"/>
      <c r="B325" s="48"/>
      <c r="C325" s="209" t="s">
        <v>329</v>
      </c>
      <c r="D325" s="220">
        <f>SUM(D321:D324)</f>
        <v>0</v>
      </c>
      <c r="E325" s="160"/>
    </row>
    <row r="326" spans="1:6" s="51" customFormat="1" thickBot="1">
      <c r="A326" s="49"/>
      <c r="B326" s="48"/>
      <c r="C326" s="52"/>
      <c r="D326" s="238">
        <f>D325/D320</f>
        <v>0</v>
      </c>
      <c r="E326" s="50"/>
    </row>
    <row r="327" spans="1:6" s="17" customFormat="1" ht="15">
      <c r="A327" s="73"/>
      <c r="B327" s="73"/>
      <c r="C327" s="74"/>
      <c r="D327" s="46"/>
      <c r="E327" s="16"/>
    </row>
    <row r="328" spans="1:6" s="17" customFormat="1" thickBot="1">
      <c r="A328" s="90"/>
      <c r="B328" s="90"/>
      <c r="C328" s="90"/>
      <c r="D328" s="91"/>
      <c r="E328" s="91"/>
    </row>
    <row r="329" spans="1:6" s="17" customFormat="1" thickBot="1">
      <c r="A329" s="477" t="s">
        <v>330</v>
      </c>
      <c r="B329" s="478"/>
      <c r="C329" s="478"/>
      <c r="D329" s="478"/>
      <c r="E329" s="498"/>
    </row>
    <row r="330" spans="1:6" s="17" customFormat="1" ht="15.75" customHeight="1" thickBot="1">
      <c r="A330" s="463" t="s">
        <v>331</v>
      </c>
      <c r="B330" s="464"/>
      <c r="C330" s="464"/>
      <c r="D330" s="486"/>
      <c r="E330" s="409" t="s">
        <v>419</v>
      </c>
      <c r="F330" s="257"/>
    </row>
    <row r="331" spans="1:6" s="17" customFormat="1" ht="30">
      <c r="A331" s="484" t="s">
        <v>332</v>
      </c>
      <c r="B331" s="25">
        <f>B311+1</f>
        <v>283</v>
      </c>
      <c r="C331" s="37" t="s">
        <v>333</v>
      </c>
      <c r="D331" s="329">
        <v>5</v>
      </c>
      <c r="E331" s="244" t="s">
        <v>419</v>
      </c>
    </row>
    <row r="332" spans="1:6" s="17" customFormat="1" ht="30">
      <c r="A332" s="483"/>
      <c r="B332" s="25">
        <f t="shared" ref="B332:B348" si="7">B331+1</f>
        <v>284</v>
      </c>
      <c r="C332" s="37" t="s">
        <v>334</v>
      </c>
      <c r="D332" s="97">
        <v>10</v>
      </c>
      <c r="E332" s="244" t="s">
        <v>419</v>
      </c>
    </row>
    <row r="333" spans="1:6" s="17" customFormat="1" ht="15" customHeight="1">
      <c r="A333" s="483"/>
      <c r="B333" s="25">
        <f t="shared" si="7"/>
        <v>285</v>
      </c>
      <c r="C333" s="37" t="s">
        <v>335</v>
      </c>
      <c r="D333" s="98">
        <v>10</v>
      </c>
      <c r="E333" s="244" t="s">
        <v>419</v>
      </c>
    </row>
    <row r="334" spans="1:6" s="17" customFormat="1" ht="15">
      <c r="A334" s="483"/>
      <c r="B334" s="25">
        <f t="shared" si="7"/>
        <v>286</v>
      </c>
      <c r="C334" s="37" t="s">
        <v>336</v>
      </c>
      <c r="D334" s="98">
        <v>10</v>
      </c>
      <c r="E334" s="244" t="s">
        <v>419</v>
      </c>
    </row>
    <row r="335" spans="1:6" s="17" customFormat="1" ht="15">
      <c r="A335" s="483"/>
      <c r="B335" s="25">
        <f t="shared" si="7"/>
        <v>287</v>
      </c>
      <c r="C335" s="37" t="s">
        <v>337</v>
      </c>
      <c r="D335" s="98">
        <v>20</v>
      </c>
      <c r="E335" s="244" t="s">
        <v>419</v>
      </c>
    </row>
    <row r="336" spans="1:6" s="17" customFormat="1" ht="15">
      <c r="A336" s="483"/>
      <c r="B336" s="25">
        <f t="shared" si="7"/>
        <v>288</v>
      </c>
      <c r="C336" s="37" t="s">
        <v>338</v>
      </c>
      <c r="D336" s="98">
        <v>20</v>
      </c>
      <c r="E336" s="244" t="s">
        <v>419</v>
      </c>
    </row>
    <row r="337" spans="1:5" s="17" customFormat="1" ht="17.25">
      <c r="A337" s="483"/>
      <c r="B337" s="25">
        <f t="shared" si="7"/>
        <v>289</v>
      </c>
      <c r="C337" s="37" t="s">
        <v>339</v>
      </c>
      <c r="D337" s="98">
        <v>10</v>
      </c>
      <c r="E337" s="244" t="s">
        <v>419</v>
      </c>
    </row>
    <row r="338" spans="1:5" s="17" customFormat="1" thickBot="1">
      <c r="A338" s="485"/>
      <c r="B338" s="25">
        <f t="shared" si="7"/>
        <v>290</v>
      </c>
      <c r="C338" s="37" t="s">
        <v>340</v>
      </c>
      <c r="D338" s="319">
        <v>10</v>
      </c>
      <c r="E338" s="244" t="s">
        <v>419</v>
      </c>
    </row>
    <row r="339" spans="1:5" s="17" customFormat="1" thickBot="1">
      <c r="A339" s="300" t="s">
        <v>51</v>
      </c>
      <c r="B339" s="301"/>
      <c r="C339" s="301"/>
      <c r="D339" s="301"/>
      <c r="E339" s="299"/>
    </row>
    <row r="340" spans="1:5" s="17" customFormat="1" ht="15">
      <c r="A340" s="483" t="s">
        <v>51</v>
      </c>
      <c r="B340" s="25">
        <f>B338+1</f>
        <v>291</v>
      </c>
      <c r="C340" s="37" t="s">
        <v>341</v>
      </c>
      <c r="D340" s="320">
        <v>5</v>
      </c>
      <c r="E340" s="244" t="s">
        <v>419</v>
      </c>
    </row>
    <row r="341" spans="1:5" s="17" customFormat="1" ht="45">
      <c r="A341" s="483"/>
      <c r="B341" s="25">
        <f t="shared" si="7"/>
        <v>292</v>
      </c>
      <c r="C341" s="389" t="s">
        <v>342</v>
      </c>
      <c r="D341" s="97">
        <v>10</v>
      </c>
      <c r="E341" s="244" t="s">
        <v>419</v>
      </c>
    </row>
    <row r="342" spans="1:5" s="17" customFormat="1" ht="30">
      <c r="A342" s="483"/>
      <c r="B342" s="25">
        <f t="shared" si="7"/>
        <v>293</v>
      </c>
      <c r="C342" s="37" t="s">
        <v>343</v>
      </c>
      <c r="D342" s="97">
        <v>10</v>
      </c>
      <c r="E342" s="244" t="s">
        <v>419</v>
      </c>
    </row>
    <row r="343" spans="1:5" s="17" customFormat="1" ht="15">
      <c r="A343" s="483"/>
      <c r="B343" s="25">
        <f t="shared" si="7"/>
        <v>294</v>
      </c>
      <c r="C343" s="85" t="s">
        <v>344</v>
      </c>
      <c r="D343" s="94">
        <v>5</v>
      </c>
      <c r="E343" s="244" t="s">
        <v>419</v>
      </c>
    </row>
    <row r="344" spans="1:5" s="17" customFormat="1" ht="30">
      <c r="A344" s="483"/>
      <c r="B344" s="25">
        <f t="shared" si="7"/>
        <v>295</v>
      </c>
      <c r="C344" s="85" t="s">
        <v>345</v>
      </c>
      <c r="D344" s="94">
        <v>5</v>
      </c>
      <c r="E344" s="244" t="s">
        <v>419</v>
      </c>
    </row>
    <row r="345" spans="1:5" s="17" customFormat="1" ht="30">
      <c r="A345" s="483"/>
      <c r="B345" s="25">
        <f t="shared" si="7"/>
        <v>296</v>
      </c>
      <c r="C345" s="99" t="s">
        <v>346</v>
      </c>
      <c r="D345" s="97">
        <v>10</v>
      </c>
      <c r="E345" s="244" t="s">
        <v>419</v>
      </c>
    </row>
    <row r="346" spans="1:5" s="17" customFormat="1" ht="15">
      <c r="A346" s="483"/>
      <c r="B346" s="25">
        <f t="shared" si="7"/>
        <v>297</v>
      </c>
      <c r="C346" s="99" t="s">
        <v>347</v>
      </c>
      <c r="D346" s="97">
        <v>10</v>
      </c>
      <c r="E346" s="244" t="s">
        <v>419</v>
      </c>
    </row>
    <row r="347" spans="1:5" s="17" customFormat="1" ht="15">
      <c r="A347" s="483"/>
      <c r="B347" s="25">
        <f t="shared" si="7"/>
        <v>298</v>
      </c>
      <c r="C347" s="37" t="s">
        <v>348</v>
      </c>
      <c r="D347" s="97">
        <v>10</v>
      </c>
      <c r="E347" s="244" t="s">
        <v>419</v>
      </c>
    </row>
    <row r="348" spans="1:5" s="17" customFormat="1" thickBot="1">
      <c r="A348" s="485"/>
      <c r="B348" s="41">
        <f t="shared" si="7"/>
        <v>299</v>
      </c>
      <c r="C348" s="70" t="s">
        <v>349</v>
      </c>
      <c r="D348" s="41">
        <v>15</v>
      </c>
      <c r="E348" s="404" t="s">
        <v>419</v>
      </c>
    </row>
    <row r="349" spans="1:5" s="17" customFormat="1" thickBot="1">
      <c r="A349" s="42"/>
      <c r="B349" s="43"/>
      <c r="C349" s="239" t="s">
        <v>57</v>
      </c>
      <c r="D349" s="234">
        <v>175</v>
      </c>
      <c r="E349" s="188">
        <f>COUNTIFS(E331:E348,"=S")</f>
        <v>0</v>
      </c>
    </row>
    <row r="350" spans="1:5" s="17" customFormat="1" ht="15">
      <c r="A350" s="42"/>
      <c r="B350" s="43"/>
      <c r="C350" s="240" t="s">
        <v>435</v>
      </c>
      <c r="D350" s="270" t="str">
        <f>IF(E330="S",SUMIF($E$331:$E$338,"S",D331:D338),"NO APLICA")</f>
        <v>NO APLICA</v>
      </c>
      <c r="E350" s="188"/>
    </row>
    <row r="351" spans="1:5" s="17" customFormat="1" thickBot="1">
      <c r="A351" s="42"/>
      <c r="B351" s="43"/>
      <c r="C351" s="240" t="s">
        <v>436</v>
      </c>
      <c r="D351" s="272">
        <f>(SUMIF($E$340:$E$348,"S",D340:D348))</f>
        <v>0</v>
      </c>
      <c r="E351" s="188"/>
    </row>
    <row r="352" spans="1:5" s="17" customFormat="1" thickBot="1">
      <c r="A352" s="42"/>
      <c r="B352" s="43"/>
      <c r="C352" s="448" t="s">
        <v>437</v>
      </c>
      <c r="D352" s="234">
        <f>SUM(D350:D351)</f>
        <v>0</v>
      </c>
      <c r="E352" s="16"/>
    </row>
    <row r="353" spans="1:6" s="17" customFormat="1" thickBot="1">
      <c r="A353" s="42"/>
      <c r="B353" s="43"/>
      <c r="C353" s="44"/>
      <c r="D353" s="232">
        <f>D352/D349</f>
        <v>0</v>
      </c>
      <c r="E353" s="16"/>
    </row>
    <row r="354" spans="1:6" s="17" customFormat="1" thickBot="1">
      <c r="A354" s="42"/>
      <c r="B354" s="43"/>
      <c r="C354" s="45"/>
      <c r="D354" s="46"/>
      <c r="E354" s="161"/>
    </row>
    <row r="355" spans="1:6" s="17" customFormat="1" thickBot="1">
      <c r="A355" s="47"/>
      <c r="B355" s="48"/>
      <c r="C355" s="268" t="s">
        <v>191</v>
      </c>
      <c r="D355" s="269">
        <v>0</v>
      </c>
      <c r="E355" s="160" t="s">
        <v>438</v>
      </c>
    </row>
    <row r="356" spans="1:6" s="17" customFormat="1" ht="15">
      <c r="A356" s="47"/>
      <c r="B356" s="48"/>
      <c r="C356" s="236" t="s">
        <v>439</v>
      </c>
      <c r="D356" s="273" t="str">
        <f>IF(E330="S",COUNTIFS(D331:D338,"=0",$E$331:$E$338,"=S"),"NO APLICA")</f>
        <v>NO APLICA</v>
      </c>
      <c r="E356" s="160"/>
    </row>
    <row r="357" spans="1:6" s="17" customFormat="1" thickBot="1">
      <c r="A357" s="47"/>
      <c r="B357" s="48"/>
      <c r="C357" s="236" t="s">
        <v>440</v>
      </c>
      <c r="D357" s="275">
        <f>COUNTIFS(D340:D348,"=0",$E$340:$E$348,"=S")</f>
        <v>0</v>
      </c>
      <c r="E357" s="160"/>
    </row>
    <row r="358" spans="1:6" s="51" customFormat="1" thickBot="1">
      <c r="A358" s="49"/>
      <c r="B358" s="48"/>
      <c r="C358" s="209" t="s">
        <v>329</v>
      </c>
      <c r="D358" s="220">
        <f>SUM(D356:D357)</f>
        <v>0</v>
      </c>
      <c r="E358" s="50"/>
    </row>
    <row r="359" spans="1:6" s="51" customFormat="1" ht="15">
      <c r="A359" s="49"/>
      <c r="B359" s="48"/>
      <c r="C359" s="52"/>
      <c r="D359" s="108"/>
      <c r="E359" s="50"/>
    </row>
    <row r="360" spans="1:6" s="17" customFormat="1" thickBot="1">
      <c r="A360" s="503"/>
      <c r="B360" s="503"/>
      <c r="C360" s="503"/>
      <c r="D360" s="102"/>
      <c r="E360" s="91"/>
    </row>
    <row r="361" spans="1:6" s="17" customFormat="1" thickBot="1">
      <c r="A361" s="504" t="s">
        <v>350</v>
      </c>
      <c r="B361" s="505"/>
      <c r="C361" s="505"/>
      <c r="D361" s="505"/>
      <c r="E361" s="506"/>
    </row>
    <row r="362" spans="1:6" s="17" customFormat="1" ht="15.75" customHeight="1" thickBot="1">
      <c r="A362" s="463" t="s">
        <v>351</v>
      </c>
      <c r="B362" s="464"/>
      <c r="C362" s="464"/>
      <c r="D362" s="499"/>
      <c r="E362" s="410" t="s">
        <v>419</v>
      </c>
      <c r="F362" s="258">
        <f>COUNTIF(E363:E365,"s")</f>
        <v>0</v>
      </c>
    </row>
    <row r="363" spans="1:6" s="17" customFormat="1" ht="62.25">
      <c r="A363" s="483" t="s">
        <v>352</v>
      </c>
      <c r="B363" s="92">
        <f>B348+1</f>
        <v>300</v>
      </c>
      <c r="C363" s="103" t="s">
        <v>353</v>
      </c>
      <c r="D363" s="186">
        <v>10</v>
      </c>
      <c r="E363" s="396" t="s">
        <v>419</v>
      </c>
      <c r="F363" s="184" t="str">
        <f>IF(F362&gt;1,"ERROR, seleccionar només una S","")</f>
        <v/>
      </c>
    </row>
    <row r="364" spans="1:6" s="17" customFormat="1" ht="62.25">
      <c r="A364" s="495"/>
      <c r="B364" s="104">
        <f>B363+1</f>
        <v>301</v>
      </c>
      <c r="C364" s="36" t="s">
        <v>354</v>
      </c>
      <c r="D364" s="395">
        <v>15</v>
      </c>
      <c r="E364" s="397" t="s">
        <v>419</v>
      </c>
    </row>
    <row r="365" spans="1:6" s="17" customFormat="1" ht="63" thickBot="1">
      <c r="A365" s="495"/>
      <c r="B365" s="104">
        <f t="shared" ref="B365:B374" si="8">B364+1</f>
        <v>302</v>
      </c>
      <c r="C365" s="36" t="s">
        <v>355</v>
      </c>
      <c r="D365" s="167">
        <v>20</v>
      </c>
      <c r="E365" s="398" t="s">
        <v>419</v>
      </c>
    </row>
    <row r="366" spans="1:6" s="17" customFormat="1" thickBot="1">
      <c r="A366" s="495"/>
      <c r="B366" s="104">
        <f t="shared" si="8"/>
        <v>303</v>
      </c>
      <c r="C366" s="37" t="s">
        <v>356</v>
      </c>
      <c r="D366" s="61">
        <v>15</v>
      </c>
      <c r="E366" s="321" t="s">
        <v>419</v>
      </c>
      <c r="F366" s="187">
        <f>COUNTIF(E367:E369,"s")</f>
        <v>0</v>
      </c>
    </row>
    <row r="367" spans="1:6" s="17" customFormat="1" ht="30">
      <c r="A367" s="495"/>
      <c r="B367" s="104">
        <f t="shared" si="8"/>
        <v>304</v>
      </c>
      <c r="C367" s="36" t="s">
        <v>357</v>
      </c>
      <c r="D367" s="186">
        <v>5</v>
      </c>
      <c r="E367" s="396" t="s">
        <v>419</v>
      </c>
      <c r="F367" s="184" t="str">
        <f>IF(F366&gt;1,"ERROR, seleccionar només una S","")</f>
        <v/>
      </c>
    </row>
    <row r="368" spans="1:6" s="17" customFormat="1" ht="30">
      <c r="A368" s="495"/>
      <c r="B368" s="104">
        <f t="shared" si="8"/>
        <v>305</v>
      </c>
      <c r="C368" s="36" t="s">
        <v>358</v>
      </c>
      <c r="D368" s="395">
        <v>10</v>
      </c>
      <c r="E368" s="397" t="s">
        <v>419</v>
      </c>
    </row>
    <row r="369" spans="1:5" s="17" customFormat="1" ht="30.75" thickBot="1">
      <c r="A369" s="495"/>
      <c r="B369" s="104">
        <f t="shared" si="8"/>
        <v>306</v>
      </c>
      <c r="C369" s="36" t="s">
        <v>359</v>
      </c>
      <c r="D369" s="167">
        <v>15</v>
      </c>
      <c r="E369" s="398" t="s">
        <v>419</v>
      </c>
    </row>
    <row r="370" spans="1:5" s="17" customFormat="1" ht="32.25">
      <c r="A370" s="495"/>
      <c r="B370" s="104">
        <f t="shared" si="8"/>
        <v>307</v>
      </c>
      <c r="C370" s="37" t="s">
        <v>360</v>
      </c>
      <c r="D370" s="94">
        <v>5</v>
      </c>
      <c r="E370" s="306" t="s">
        <v>419</v>
      </c>
    </row>
    <row r="371" spans="1:5" s="17" customFormat="1" ht="30">
      <c r="A371" s="496"/>
      <c r="B371" s="25">
        <f t="shared" si="8"/>
        <v>308</v>
      </c>
      <c r="C371" s="37" t="s">
        <v>361</v>
      </c>
      <c r="D371" s="27">
        <v>0</v>
      </c>
      <c r="E371" s="244" t="s">
        <v>419</v>
      </c>
    </row>
    <row r="372" spans="1:5" s="17" customFormat="1" ht="15">
      <c r="A372" s="466" t="s">
        <v>362</v>
      </c>
      <c r="B372" s="92">
        <f t="shared" si="8"/>
        <v>309</v>
      </c>
      <c r="C372" s="85" t="s">
        <v>363</v>
      </c>
      <c r="D372" s="94">
        <v>5</v>
      </c>
      <c r="E372" s="244" t="s">
        <v>419</v>
      </c>
    </row>
    <row r="373" spans="1:5" s="17" customFormat="1" ht="15">
      <c r="A373" s="483"/>
      <c r="B373" s="104">
        <f t="shared" si="8"/>
        <v>310</v>
      </c>
      <c r="C373" s="37" t="s">
        <v>364</v>
      </c>
      <c r="D373" s="27">
        <v>0</v>
      </c>
      <c r="E373" s="244" t="s">
        <v>419</v>
      </c>
    </row>
    <row r="374" spans="1:5" s="17" customFormat="1" ht="45.75" thickBot="1">
      <c r="A374" s="485"/>
      <c r="B374" s="41">
        <f t="shared" si="8"/>
        <v>311</v>
      </c>
      <c r="C374" s="70" t="s">
        <v>365</v>
      </c>
      <c r="D374" s="41">
        <v>5</v>
      </c>
      <c r="E374" s="404" t="s">
        <v>419</v>
      </c>
    </row>
    <row r="375" spans="1:5" s="17" customFormat="1" thickBot="1">
      <c r="A375" s="42"/>
      <c r="B375" s="43"/>
      <c r="C375" s="278" t="s">
        <v>57</v>
      </c>
      <c r="D375" s="279">
        <v>65</v>
      </c>
      <c r="E375" s="55"/>
    </row>
    <row r="376" spans="1:5" s="17" customFormat="1" thickBot="1">
      <c r="A376" s="42"/>
      <c r="B376" s="43"/>
      <c r="C376" s="448" t="s">
        <v>441</v>
      </c>
      <c r="D376" s="235">
        <f>SUMIF($E$363:$E$374,"S",D363:D374)</f>
        <v>0</v>
      </c>
      <c r="E376" s="16"/>
    </row>
    <row r="377" spans="1:5" s="17" customFormat="1" thickBot="1">
      <c r="A377" s="42"/>
      <c r="B377" s="43"/>
      <c r="C377" s="248"/>
      <c r="D377" s="249">
        <f>D376/D375</f>
        <v>0</v>
      </c>
      <c r="E377" s="16"/>
    </row>
    <row r="378" spans="1:5" s="17" customFormat="1" thickBot="1">
      <c r="A378" s="42"/>
      <c r="B378" s="43"/>
      <c r="C378" s="45"/>
      <c r="D378" s="247"/>
      <c r="E378" s="161"/>
    </row>
    <row r="379" spans="1:5" s="17" customFormat="1" thickBot="1">
      <c r="A379" s="47"/>
      <c r="B379" s="48"/>
      <c r="C379" s="256" t="s">
        <v>191</v>
      </c>
      <c r="D379" s="269">
        <v>2</v>
      </c>
      <c r="E379" s="160"/>
    </row>
    <row r="380" spans="1:5" s="51" customFormat="1" thickBot="1">
      <c r="A380" s="49"/>
      <c r="B380" s="48"/>
      <c r="C380" s="255" t="s">
        <v>329</v>
      </c>
      <c r="D380" s="267" t="str">
        <f>IF(E362="S",COUNTIFS(D363:D374,"=0",$E$363:$E$374,"=S"),"NO APLICA")</f>
        <v>NO APLICA</v>
      </c>
      <c r="E380" s="50"/>
    </row>
    <row r="381" spans="1:5" s="51" customFormat="1" thickBot="1">
      <c r="A381" s="49"/>
      <c r="B381" s="48"/>
      <c r="C381" s="52"/>
      <c r="D381" s="338" t="e">
        <f>D380/D379</f>
        <v>#VALUE!</v>
      </c>
      <c r="E381" s="50"/>
    </row>
    <row r="382" spans="1:5" s="17" customFormat="1" thickBot="1">
      <c r="A382" s="105"/>
      <c r="B382" s="106"/>
      <c r="C382" s="107"/>
      <c r="D382" s="344"/>
      <c r="E382" s="91"/>
    </row>
    <row r="383" spans="1:5" s="17" customFormat="1" thickBot="1">
      <c r="A383" s="477" t="s">
        <v>366</v>
      </c>
      <c r="B383" s="478"/>
      <c r="C383" s="478"/>
      <c r="D383" s="478"/>
      <c r="E383" s="498"/>
    </row>
    <row r="384" spans="1:5" s="17" customFormat="1" ht="30">
      <c r="A384" s="483"/>
      <c r="B384" s="21">
        <f>B374+1</f>
        <v>312</v>
      </c>
      <c r="C384" s="85" t="s">
        <v>367</v>
      </c>
      <c r="D384" s="221">
        <v>0</v>
      </c>
      <c r="E384" s="244" t="s">
        <v>419</v>
      </c>
    </row>
    <row r="385" spans="1:8" s="17" customFormat="1" ht="75">
      <c r="A385" s="483"/>
      <c r="B385" s="25">
        <f>B384+1</f>
        <v>313</v>
      </c>
      <c r="C385" s="37" t="s">
        <v>368</v>
      </c>
      <c r="D385" s="27">
        <v>0</v>
      </c>
      <c r="E385" s="244" t="s">
        <v>419</v>
      </c>
    </row>
    <row r="386" spans="1:8" s="17" customFormat="1" ht="30">
      <c r="A386" s="483"/>
      <c r="B386" s="25">
        <f>B385+1</f>
        <v>314</v>
      </c>
      <c r="C386" s="37" t="s">
        <v>369</v>
      </c>
      <c r="D386" s="29">
        <v>20</v>
      </c>
      <c r="E386" s="244" t="s">
        <v>419</v>
      </c>
    </row>
    <row r="387" spans="1:8" s="17" customFormat="1" ht="15">
      <c r="A387" s="483"/>
      <c r="B387" s="25">
        <f>B386+1</f>
        <v>315</v>
      </c>
      <c r="C387" s="37" t="s">
        <v>370</v>
      </c>
      <c r="D387" s="27">
        <v>0</v>
      </c>
      <c r="E387" s="244" t="s">
        <v>419</v>
      </c>
    </row>
    <row r="388" spans="1:8" s="17" customFormat="1" thickBot="1">
      <c r="A388" s="485"/>
      <c r="B388" s="41">
        <f>B387+1</f>
        <v>316</v>
      </c>
      <c r="C388" s="100" t="s">
        <v>371</v>
      </c>
      <c r="D388" s="71">
        <v>5</v>
      </c>
      <c r="E388" s="244" t="s">
        <v>419</v>
      </c>
    </row>
    <row r="389" spans="1:8" s="17" customFormat="1" thickBot="1">
      <c r="A389" s="42"/>
      <c r="B389" s="228"/>
      <c r="C389" s="227" t="s">
        <v>57</v>
      </c>
      <c r="D389" s="231">
        <v>25</v>
      </c>
      <c r="E389" s="251"/>
    </row>
    <row r="390" spans="1:8" s="17" customFormat="1" thickBot="1">
      <c r="A390" s="42"/>
      <c r="B390" s="43"/>
      <c r="C390" s="448" t="s">
        <v>442</v>
      </c>
      <c r="D390" s="234">
        <f>SUMIF($E$384:$E$388,"S",D384:D388)</f>
        <v>0</v>
      </c>
      <c r="E390" s="16"/>
    </row>
    <row r="391" spans="1:8" s="17" customFormat="1" thickBot="1">
      <c r="A391" s="42"/>
      <c r="B391" s="43"/>
      <c r="C391" s="44"/>
      <c r="D391" s="232">
        <f t="shared" ref="D391" si="9">D390/D389</f>
        <v>0</v>
      </c>
      <c r="E391" s="161"/>
    </row>
    <row r="392" spans="1:8" s="17" customFormat="1" thickBot="1">
      <c r="A392" s="42"/>
      <c r="B392" s="43"/>
      <c r="C392" s="45"/>
      <c r="D392" s="46"/>
      <c r="E392" s="161"/>
    </row>
    <row r="393" spans="1:8" s="17" customFormat="1" thickBot="1">
      <c r="A393" s="47"/>
      <c r="B393" s="48"/>
      <c r="C393" s="256" t="s">
        <v>191</v>
      </c>
      <c r="D393" s="225">
        <v>3</v>
      </c>
      <c r="E393" s="160"/>
    </row>
    <row r="394" spans="1:8" s="51" customFormat="1" thickBot="1">
      <c r="A394" s="49"/>
      <c r="B394" s="48"/>
      <c r="C394" s="255" t="s">
        <v>329</v>
      </c>
      <c r="D394" s="252">
        <f>COUNTIFS(D384:D388,"=0",$E$384:$E$388,"=S")</f>
        <v>0</v>
      </c>
      <c r="E394" s="253"/>
    </row>
    <row r="395" spans="1:8" s="51" customFormat="1" thickBot="1">
      <c r="A395" s="49"/>
      <c r="B395" s="48"/>
      <c r="C395" s="52"/>
      <c r="D395" s="254">
        <v>1</v>
      </c>
      <c r="E395" s="253"/>
    </row>
    <row r="396" spans="1:8" s="51" customFormat="1" ht="15">
      <c r="A396" s="49"/>
      <c r="B396" s="48"/>
      <c r="C396" s="52"/>
      <c r="D396" s="108"/>
      <c r="E396" s="50"/>
    </row>
    <row r="397" spans="1:8" s="17" customFormat="1" ht="15">
      <c r="A397" s="73"/>
      <c r="B397" s="75"/>
      <c r="C397" s="109"/>
      <c r="D397" s="73"/>
      <c r="E397" s="110"/>
      <c r="G397" s="147"/>
    </row>
    <row r="398" spans="1:8" s="17" customFormat="1" ht="15">
      <c r="A398" s="111"/>
      <c r="B398" s="111"/>
      <c r="C398" s="113"/>
      <c r="D398" s="49"/>
      <c r="E398" s="110"/>
      <c r="G398" s="147"/>
    </row>
    <row r="399" spans="1:8" s="17" customFormat="1" ht="21">
      <c r="A399" s="111"/>
      <c r="B399" s="510" t="s">
        <v>443</v>
      </c>
      <c r="C399" s="510"/>
      <c r="D399" s="510"/>
      <c r="E399" s="180"/>
      <c r="G399" s="147"/>
      <c r="H399" s="125"/>
    </row>
    <row r="400" spans="1:8" s="17" customFormat="1" thickBot="1">
      <c r="A400" s="111"/>
      <c r="B400" s="111"/>
      <c r="C400" s="110"/>
      <c r="D400" s="112"/>
      <c r="E400" s="110"/>
      <c r="G400" s="147"/>
      <c r="H400" s="125"/>
    </row>
    <row r="401" spans="1:8" s="17" customFormat="1" thickBot="1">
      <c r="A401" s="111"/>
      <c r="B401" s="111"/>
      <c r="C401" s="114" t="s">
        <v>444</v>
      </c>
      <c r="D401" s="136" t="s">
        <v>5</v>
      </c>
      <c r="E401" s="110"/>
      <c r="G401" s="147"/>
      <c r="H401" s="125"/>
    </row>
    <row r="402" spans="1:8" s="17" customFormat="1" ht="15">
      <c r="A402" s="111"/>
      <c r="B402" s="150" t="s">
        <v>381</v>
      </c>
      <c r="C402" s="151" t="str">
        <f>C41</f>
        <v>Punts assolits Instal·lacions</v>
      </c>
      <c r="D402" s="138">
        <f>D41</f>
        <v>0</v>
      </c>
      <c r="E402" s="110"/>
      <c r="G402" s="147"/>
    </row>
    <row r="403" spans="1:8" s="17" customFormat="1" ht="15">
      <c r="A403" s="111"/>
      <c r="B403" s="451" t="s">
        <v>383</v>
      </c>
      <c r="C403" s="152" t="str">
        <f>C173</f>
        <v>Punts assolits Equipament habitacions</v>
      </c>
      <c r="D403" s="139">
        <f>D173</f>
        <v>0</v>
      </c>
      <c r="E403" s="110"/>
      <c r="G403" s="147"/>
    </row>
    <row r="404" spans="1:8" s="17" customFormat="1" ht="15">
      <c r="A404" s="111"/>
      <c r="B404" s="509" t="s">
        <v>385</v>
      </c>
      <c r="C404" s="152" t="str">
        <f t="shared" ref="C404:D407" si="10">C313</f>
        <v>Punts assolits bar/cafeteria</v>
      </c>
      <c r="D404" s="139" t="str">
        <f t="shared" si="10"/>
        <v>NO APLICA</v>
      </c>
      <c r="E404" s="110"/>
      <c r="G404" s="147"/>
    </row>
    <row r="405" spans="1:8" s="17" customFormat="1" ht="15">
      <c r="A405" s="111"/>
      <c r="B405" s="509"/>
      <c r="C405" s="152" t="str">
        <f t="shared" si="10"/>
        <v>Punts assolits restaurant</v>
      </c>
      <c r="D405" s="139" t="str">
        <f t="shared" si="10"/>
        <v>NO APLICA</v>
      </c>
      <c r="E405" s="110"/>
      <c r="G405" s="147"/>
    </row>
    <row r="406" spans="1:8" s="17" customFormat="1" ht="15">
      <c r="A406" s="111"/>
      <c r="B406" s="509"/>
      <c r="C406" s="152" t="str">
        <f t="shared" si="10"/>
        <v>Punts assolits room service</v>
      </c>
      <c r="D406" s="139" t="str">
        <f t="shared" si="10"/>
        <v>NO APLICA</v>
      </c>
      <c r="E406" s="110"/>
      <c r="G406" s="147"/>
    </row>
    <row r="407" spans="1:8" s="17" customFormat="1" ht="15">
      <c r="A407" s="111"/>
      <c r="B407" s="509"/>
      <c r="C407" s="152" t="str">
        <f t="shared" si="10"/>
        <v>Punts assolits resta d'ítems</v>
      </c>
      <c r="D407" s="139">
        <f t="shared" si="10"/>
        <v>0</v>
      </c>
      <c r="E407" s="110"/>
      <c r="F407" s="147"/>
      <c r="G407" s="147"/>
    </row>
    <row r="408" spans="1:8" s="17" customFormat="1" ht="15">
      <c r="A408" s="111"/>
      <c r="B408" s="507" t="s">
        <v>390</v>
      </c>
      <c r="C408" s="152" t="s">
        <v>435</v>
      </c>
      <c r="D408" s="139" t="str">
        <f>D350</f>
        <v>NO APLICA</v>
      </c>
      <c r="E408" s="110"/>
      <c r="F408" s="147"/>
      <c r="G408" s="147"/>
    </row>
    <row r="409" spans="1:8" s="17" customFormat="1" ht="15">
      <c r="A409" s="111"/>
      <c r="B409" s="508"/>
      <c r="C409" s="152" t="s">
        <v>436</v>
      </c>
      <c r="D409" s="139">
        <f>D351</f>
        <v>0</v>
      </c>
      <c r="E409" s="110"/>
      <c r="F409" s="147"/>
      <c r="G409" s="147"/>
    </row>
    <row r="410" spans="1:8" s="17" customFormat="1" thickBot="1">
      <c r="A410" s="111"/>
      <c r="B410" s="451" t="s">
        <v>393</v>
      </c>
      <c r="C410" s="152" t="str">
        <f>C376</f>
        <v>Punts assolits Serveis Complementaris</v>
      </c>
      <c r="D410" s="139" t="str">
        <f>IF(E362="s",D376,"NO APLICA")</f>
        <v>NO APLICA</v>
      </c>
      <c r="E410" s="162" t="s">
        <v>445</v>
      </c>
      <c r="F410" s="105"/>
      <c r="G410" s="147"/>
    </row>
    <row r="411" spans="1:8" s="17" customFormat="1" thickBot="1">
      <c r="A411" s="111"/>
      <c r="B411" s="153" t="s">
        <v>395</v>
      </c>
      <c r="C411" s="154" t="str">
        <f>C390</f>
        <v>Punts assolits Eines Atenció al Client</v>
      </c>
      <c r="D411" s="171">
        <f t="shared" ref="D411" si="11">D390</f>
        <v>0</v>
      </c>
      <c r="E411" s="176" t="s">
        <v>446</v>
      </c>
      <c r="F411" s="147"/>
      <c r="G411" s="147"/>
    </row>
    <row r="412" spans="1:8" s="17" customFormat="1" thickBot="1">
      <c r="A412" s="111"/>
      <c r="B412" s="111"/>
      <c r="C412" s="149" t="s">
        <v>447</v>
      </c>
      <c r="D412" s="172">
        <f>SUM(D402:D411)</f>
        <v>0</v>
      </c>
      <c r="E412" s="135">
        <v>200</v>
      </c>
      <c r="F412" s="147"/>
      <c r="G412" s="148"/>
    </row>
    <row r="413" spans="1:8" s="51" customFormat="1" ht="32.25" thickBot="1">
      <c r="A413" s="115"/>
      <c r="B413" s="115"/>
      <c r="C413" s="116"/>
      <c r="D413" s="146" t="str">
        <f>IF(D412&lt;E412,"NO ASSOLEIX",IF(D412&gt;(E412-1),"ASSOLEIX"))</f>
        <v>NO ASSOLEIX</v>
      </c>
      <c r="E413" s="117"/>
      <c r="F413" s="131"/>
      <c r="G413" s="147"/>
    </row>
    <row r="414" spans="1:8" s="51" customFormat="1" thickBot="1">
      <c r="A414" s="115"/>
      <c r="B414" s="115"/>
      <c r="C414" s="116"/>
      <c r="D414" s="118"/>
      <c r="E414" s="117"/>
    </row>
    <row r="415" spans="1:8" s="17" customFormat="1" thickBot="1">
      <c r="A415" s="111"/>
      <c r="B415" s="111"/>
      <c r="C415" s="114" t="s">
        <v>448</v>
      </c>
      <c r="D415" s="155" t="s">
        <v>449</v>
      </c>
      <c r="E415" s="156" t="s">
        <v>446</v>
      </c>
      <c r="F415" s="178"/>
      <c r="G415" s="178"/>
      <c r="H415" s="178"/>
    </row>
    <row r="416" spans="1:8" s="17" customFormat="1" ht="15">
      <c r="A416" s="111"/>
      <c r="B416" s="111"/>
      <c r="C416" s="140" t="s">
        <v>450</v>
      </c>
      <c r="D416" s="445">
        <f>SUM(D45+D177+D324+D357+D394)</f>
        <v>0</v>
      </c>
      <c r="E416" s="445">
        <v>88</v>
      </c>
      <c r="F416" s="51"/>
      <c r="G416" s="178"/>
      <c r="H416" s="51"/>
    </row>
    <row r="417" spans="1:8" s="51" customFormat="1" ht="15">
      <c r="A417" s="115"/>
      <c r="B417" s="115"/>
      <c r="C417" s="137" t="s">
        <v>451</v>
      </c>
      <c r="D417" s="143" t="str">
        <f>IF(E189="s",COUNTIFS(D190:D196,"=0",$E$190:$E$196,"=S"),"NO APLICA")</f>
        <v>NO APLICA</v>
      </c>
      <c r="E417" s="142" t="str">
        <f>IF(D417="NO APLICA","NO APLICA",3)</f>
        <v>NO APLICA</v>
      </c>
      <c r="G417" s="147"/>
    </row>
    <row r="418" spans="1:8" s="51" customFormat="1" ht="15">
      <c r="A418" s="115"/>
      <c r="B418" s="115"/>
      <c r="C418" s="141" t="s">
        <v>452</v>
      </c>
      <c r="D418" s="144" t="str">
        <f>IF(E236="S",COUNTIFS(D237:D258,"=0",$E$237:$E$258,"=S"),"NO APLICA")</f>
        <v>NO APLICA</v>
      </c>
      <c r="E418" s="142" t="str">
        <f>IF(D418="NO APLICA","NO APLICA",6)</f>
        <v>NO APLICA</v>
      </c>
      <c r="G418" s="147"/>
    </row>
    <row r="419" spans="1:8" s="51" customFormat="1" ht="15">
      <c r="A419" s="115"/>
      <c r="B419" s="115"/>
      <c r="C419" s="141" t="s">
        <v>453</v>
      </c>
      <c r="D419" s="143" t="str">
        <f>IF(E259="S",COUNTIFS(D260:D267,"=0",$E$260:$E$267,"=S"),"NO APLICA")</f>
        <v>NO APLICA</v>
      </c>
      <c r="E419" s="142" t="str">
        <f>IF(D419="NO APLICA","NO APLICA",2)</f>
        <v>NO APLICA</v>
      </c>
    </row>
    <row r="420" spans="1:8" s="51" customFormat="1" ht="15">
      <c r="A420" s="115"/>
      <c r="B420" s="115"/>
      <c r="C420" s="141" t="s">
        <v>454</v>
      </c>
      <c r="D420" s="143" t="str">
        <f>IF(E330="S",COUNTIFS(D331:D338,"=0",$E$331:$E$338,"=S"),"NO APLICA")</f>
        <v>NO APLICA</v>
      </c>
      <c r="E420" s="142" t="str">
        <f>IF(D420="NO APLICA","NO APLICA",0)</f>
        <v>NO APLICA</v>
      </c>
    </row>
    <row r="421" spans="1:8" s="51" customFormat="1" thickBot="1">
      <c r="A421" s="115"/>
      <c r="B421" s="115"/>
      <c r="C421" s="141" t="s">
        <v>455</v>
      </c>
      <c r="D421" s="143" t="str">
        <f>IF(E362="S",COUNTIFS(D363:D374,"=0",$E$363:$E$374,"=S"),"NO APLICA")</f>
        <v>NO APLICA</v>
      </c>
      <c r="E421" s="142" t="str">
        <f>IF(D421="NO APLICA","NO APLICA",2)</f>
        <v>NO APLICA</v>
      </c>
    </row>
    <row r="422" spans="1:8" s="51" customFormat="1" thickBot="1">
      <c r="A422" s="115"/>
      <c r="B422" s="115"/>
      <c r="C422" s="448" t="s">
        <v>447</v>
      </c>
      <c r="D422" s="172">
        <f>SUM(D416:D421)</f>
        <v>0</v>
      </c>
      <c r="E422" s="145">
        <f>SUM(E416:E421)</f>
        <v>88</v>
      </c>
      <c r="F422" s="147"/>
      <c r="G422" s="147"/>
      <c r="H422" s="147"/>
    </row>
    <row r="423" spans="1:8" s="51" customFormat="1" thickBot="1">
      <c r="A423" s="115"/>
      <c r="B423" s="115"/>
      <c r="C423" s="116"/>
      <c r="D423" s="146" t="str">
        <f>IF(D422&lt;E422,"NO ASSOLEIX","ASSOLEIX")</f>
        <v>NO ASSOLEIX</v>
      </c>
      <c r="E423" s="117"/>
    </row>
    <row r="424" spans="1:8" s="51" customFormat="1" ht="15">
      <c r="A424" s="115"/>
      <c r="B424" s="115"/>
      <c r="C424" s="116"/>
      <c r="D424" s="118"/>
      <c r="E424" s="117"/>
    </row>
    <row r="425" spans="1:8" s="17" customFormat="1" ht="15">
      <c r="A425" s="111"/>
      <c r="B425" s="111"/>
      <c r="C425" s="111"/>
      <c r="D425" s="111"/>
      <c r="E425" s="111"/>
    </row>
    <row r="426" spans="1:8" s="17" customFormat="1" ht="15" customHeight="1">
      <c r="A426" s="111"/>
      <c r="B426" s="111"/>
      <c r="C426" s="119" t="s">
        <v>399</v>
      </c>
      <c r="D426" s="120"/>
      <c r="E426" s="110" t="s">
        <v>456</v>
      </c>
    </row>
    <row r="427" spans="1:8" s="17" customFormat="1" ht="3.75" customHeight="1">
      <c r="A427" s="111"/>
      <c r="B427" s="111"/>
      <c r="C427" s="18"/>
      <c r="D427" s="18"/>
      <c r="E427" s="110"/>
    </row>
    <row r="428" spans="1:8" s="17" customFormat="1" ht="15">
      <c r="A428" s="111"/>
      <c r="B428" s="111"/>
      <c r="C428" s="18"/>
      <c r="D428" s="121"/>
      <c r="E428" s="110" t="s">
        <v>457</v>
      </c>
    </row>
    <row r="429" spans="1:8" s="17" customFormat="1" ht="3.75" customHeight="1" thickBot="1">
      <c r="A429" s="111"/>
      <c r="B429" s="111"/>
      <c r="C429" s="18"/>
      <c r="D429" s="18"/>
      <c r="E429" s="177" t="s">
        <v>458</v>
      </c>
      <c r="F429" s="177"/>
      <c r="G429" s="177"/>
    </row>
    <row r="430" spans="1:8" s="17" customFormat="1" ht="15" customHeight="1" thickBot="1">
      <c r="A430" s="122"/>
      <c r="B430" s="123"/>
      <c r="C430" s="18"/>
      <c r="D430" s="124"/>
      <c r="E430" s="500" t="s">
        <v>459</v>
      </c>
      <c r="F430" s="501"/>
      <c r="G430" s="501"/>
      <c r="H430" s="501"/>
    </row>
    <row r="433" spans="1:8" ht="16.5" thickBot="1"/>
    <row r="434" spans="1:8" ht="33" customHeight="1">
      <c r="A434" s="585" t="s">
        <v>1</v>
      </c>
      <c r="B434" s="559" t="s">
        <v>403</v>
      </c>
      <c r="C434" s="560"/>
      <c r="D434" s="560"/>
      <c r="E434" s="560"/>
      <c r="F434" s="560"/>
      <c r="G434" s="560"/>
      <c r="H434" s="561"/>
    </row>
    <row r="435" spans="1:8" ht="33" customHeight="1">
      <c r="A435" s="586"/>
      <c r="B435" s="565" t="s">
        <v>404</v>
      </c>
      <c r="C435" s="566"/>
      <c r="D435" s="566"/>
      <c r="E435" s="566"/>
      <c r="F435" s="566"/>
      <c r="G435" s="566"/>
      <c r="H435" s="567"/>
    </row>
    <row r="436" spans="1:8" ht="20.25" customHeight="1">
      <c r="A436" s="586"/>
      <c r="B436" s="489" t="s">
        <v>405</v>
      </c>
      <c r="C436" s="552"/>
      <c r="D436" s="552"/>
      <c r="E436" s="552"/>
      <c r="F436" s="552"/>
      <c r="G436" s="552"/>
      <c r="H436" s="568"/>
    </row>
    <row r="437" spans="1:8" ht="21.75" customHeight="1">
      <c r="A437" s="586"/>
      <c r="B437" s="489" t="s">
        <v>406</v>
      </c>
      <c r="C437" s="552"/>
      <c r="D437" s="552"/>
      <c r="E437" s="552"/>
      <c r="F437" s="552"/>
      <c r="G437" s="552"/>
      <c r="H437" s="568"/>
    </row>
    <row r="438" spans="1:8" ht="15">
      <c r="A438" s="586"/>
      <c r="B438" s="587"/>
      <c r="C438" s="588"/>
      <c r="D438" s="589" t="s">
        <v>407</v>
      </c>
      <c r="E438" s="589" t="s">
        <v>408</v>
      </c>
      <c r="F438" s="589" t="s">
        <v>409</v>
      </c>
      <c r="G438" s="589" t="s">
        <v>410</v>
      </c>
      <c r="H438" s="590" t="s">
        <v>411</v>
      </c>
    </row>
    <row r="439" spans="1:8" ht="17.25">
      <c r="A439" s="586"/>
      <c r="B439" s="444"/>
      <c r="C439" s="589" t="s">
        <v>412</v>
      </c>
      <c r="D439" s="589">
        <v>11</v>
      </c>
      <c r="E439" s="589">
        <v>11</v>
      </c>
      <c r="F439" s="589">
        <v>14</v>
      </c>
      <c r="G439" s="589">
        <v>18</v>
      </c>
      <c r="H439" s="590">
        <v>22</v>
      </c>
    </row>
    <row r="440" spans="1:8" ht="133.5" customHeight="1">
      <c r="A440" s="586"/>
      <c r="B440" s="489" t="s">
        <v>413</v>
      </c>
      <c r="C440" s="552"/>
      <c r="D440" s="552"/>
      <c r="E440" s="552"/>
      <c r="F440" s="552"/>
      <c r="G440" s="552"/>
      <c r="H440" s="568"/>
    </row>
    <row r="441" spans="1:8" ht="36" customHeight="1">
      <c r="A441" s="586"/>
      <c r="B441" s="489" t="s">
        <v>414</v>
      </c>
      <c r="C441" s="552"/>
      <c r="D441" s="552"/>
      <c r="E441" s="552"/>
      <c r="F441" s="552"/>
      <c r="G441" s="552"/>
      <c r="H441" s="568"/>
    </row>
    <row r="442" spans="1:8" ht="19.5" customHeight="1" thickBot="1">
      <c r="A442" s="591"/>
      <c r="B442" s="592" t="s">
        <v>415</v>
      </c>
      <c r="C442" s="593"/>
      <c r="D442" s="593"/>
      <c r="E442" s="593"/>
      <c r="F442" s="593"/>
      <c r="G442" s="593"/>
      <c r="H442" s="594"/>
    </row>
  </sheetData>
  <sheetProtection algorithmName="SHA-512" hashValue="YBcr9u/g+eYmAgsuefaUESem8PVDQzuAMzIfunQOfjr1ERP8CVnBzdA8o9SmoPoBSr08vu9RisnTVpn86g1Ntg==" saltValue="ajGOM29zfC3FwUnPCuW09g==" spinCount="100000" sheet="1" objects="1" scenarios="1"/>
  <mergeCells count="56">
    <mergeCell ref="A434:A442"/>
    <mergeCell ref="B434:H434"/>
    <mergeCell ref="B435:H435"/>
    <mergeCell ref="B436:H436"/>
    <mergeCell ref="B437:H437"/>
    <mergeCell ref="B440:H440"/>
    <mergeCell ref="B441:H441"/>
    <mergeCell ref="B442:H442"/>
    <mergeCell ref="A8:A9"/>
    <mergeCell ref="A11:A12"/>
    <mergeCell ref="A189:D189"/>
    <mergeCell ref="A236:D236"/>
    <mergeCell ref="A197:E197"/>
    <mergeCell ref="A1:E1"/>
    <mergeCell ref="A164:A171"/>
    <mergeCell ref="A23:A24"/>
    <mergeCell ref="A25:A27"/>
    <mergeCell ref="A29:A34"/>
    <mergeCell ref="A35:A39"/>
    <mergeCell ref="A48:E48"/>
    <mergeCell ref="A51:A89"/>
    <mergeCell ref="A90:A104"/>
    <mergeCell ref="A107:A139"/>
    <mergeCell ref="A140:A142"/>
    <mergeCell ref="A143:A149"/>
    <mergeCell ref="A150:A163"/>
    <mergeCell ref="C2:D2"/>
    <mergeCell ref="A5:E5"/>
    <mergeCell ref="A13:A22"/>
    <mergeCell ref="E430:H430"/>
    <mergeCell ref="A181:E181"/>
    <mergeCell ref="A182:A188"/>
    <mergeCell ref="A192:A196"/>
    <mergeCell ref="A198:A235"/>
    <mergeCell ref="A239:A258"/>
    <mergeCell ref="B201:D201"/>
    <mergeCell ref="A360:C360"/>
    <mergeCell ref="A361:E361"/>
    <mergeCell ref="A363:A371"/>
    <mergeCell ref="A372:A374"/>
    <mergeCell ref="A340:A348"/>
    <mergeCell ref="B408:B409"/>
    <mergeCell ref="A331:A338"/>
    <mergeCell ref="B404:B407"/>
    <mergeCell ref="B399:D399"/>
    <mergeCell ref="A259:D259"/>
    <mergeCell ref="A383:E383"/>
    <mergeCell ref="A384:A388"/>
    <mergeCell ref="A268:A269"/>
    <mergeCell ref="A272:A292"/>
    <mergeCell ref="A293:A299"/>
    <mergeCell ref="A301:A311"/>
    <mergeCell ref="A329:E329"/>
    <mergeCell ref="A260:A267"/>
    <mergeCell ref="A362:D362"/>
    <mergeCell ref="A330:D330"/>
  </mergeCells>
  <conditionalFormatting sqref="E6:E9 E182:E185 E202:E208 E371 E384:E385 E49:E51 E190:E191 E198 E237:E240 E196 E25 E11 E27 E53 E56 E59 E61:E62 E65:E71 E73 E78 E80:E81 E85:E86 E90 E95 E98:E100 E104:E108 E111 E115:E121 E128 E131 E133 E137:E140 E148 E152 E156 E164 E211 E219 E235 E243 E258 E266:E267 E270:E273 E276 E279:E280 E288:E289 E292 E300 E310 E373 E387">
    <cfRule type="cellIs" dxfId="179" priority="11" operator="equal">
      <formula>"N"</formula>
    </cfRule>
  </conditionalFormatting>
  <conditionalFormatting sqref="E13">
    <cfRule type="cellIs" dxfId="178" priority="4" operator="equal">
      <formula>"N"</formula>
    </cfRule>
  </conditionalFormatting>
  <conditionalFormatting sqref="E189">
    <cfRule type="cellIs" dxfId="177" priority="3" operator="equal">
      <formula>"N"</formula>
    </cfRule>
  </conditionalFormatting>
  <conditionalFormatting sqref="E236">
    <cfRule type="cellIs" dxfId="176" priority="2" operator="equal">
      <formula>"N"</formula>
    </cfRule>
  </conditionalFormatting>
  <conditionalFormatting sqref="E259">
    <cfRule type="cellIs" dxfId="175" priority="1" operator="equal">
      <formula>"N"</formula>
    </cfRule>
  </conditionalFormatting>
  <dataValidations count="2">
    <dataValidation type="list" allowBlank="1" showInputMessage="1" showErrorMessage="1" error="Posar S/N" sqref="E340:E348 E6:E39 E362:E374 E384:E388 E49:E171 E190:E196 E198:E200 E330:E338 E182:E188 E202:E235 E237:E311" xr:uid="{00000000-0002-0000-0100-000000000000}">
      <formula1>Control</formula1>
    </dataValidation>
    <dataValidation type="list" allowBlank="1" showInputMessage="1" showErrorMessage="1" error="Posar S/N" sqref="E189 E236" xr:uid="{00000000-0002-0000-0100-000001000000}">
      <formula1>$E$2:$E$3</formula1>
    </dataValidation>
  </dataValidations>
  <pageMargins left="0.7" right="0.7" top="0.75" bottom="0.75" header="0.3" footer="0.3"/>
  <pageSetup paperSize="9" scale="55" fitToHeight="0" orientation="portrait" r:id="rId1"/>
  <ignoredErrors>
    <ignoredError sqref="D417 D419 D421" formulaRange="1"/>
    <ignoredError sqref="E42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2"/>
  <sheetViews>
    <sheetView showGridLines="0" zoomScaleNormal="100" workbookViewId="0">
      <selection activeCell="A11" sqref="A11:A12"/>
    </sheetView>
  </sheetViews>
  <sheetFormatPr defaultColWidth="9.140625" defaultRowHeight="15.75"/>
  <cols>
    <col min="1" max="1" width="13.5703125" style="126" customWidth="1"/>
    <col min="2" max="2" width="5.42578125" style="127" customWidth="1"/>
    <col min="3" max="3" width="59.42578125" style="128" bestFit="1" customWidth="1"/>
    <col min="4" max="4" width="18" style="129" customWidth="1"/>
    <col min="5" max="5" width="14.42578125" style="130" customWidth="1"/>
    <col min="6" max="6" width="12.28515625" style="8" customWidth="1"/>
    <col min="7" max="7" width="12.85546875" style="8" customWidth="1"/>
    <col min="8" max="8" width="13.28515625" style="8" customWidth="1"/>
    <col min="9" max="16384" width="9.140625" style="8"/>
  </cols>
  <sheetData>
    <row r="1" spans="1:6" ht="21">
      <c r="A1" s="511" t="s">
        <v>416</v>
      </c>
      <c r="B1" s="511"/>
      <c r="C1" s="511"/>
      <c r="D1" s="511"/>
      <c r="E1" s="511"/>
    </row>
    <row r="2" spans="1:6" s="11" customFormat="1" ht="47.25" thickBot="1">
      <c r="A2" s="9"/>
      <c r="B2" s="10"/>
      <c r="C2" s="493" t="s">
        <v>460</v>
      </c>
      <c r="D2" s="493"/>
      <c r="E2" s="185" t="s">
        <v>418</v>
      </c>
    </row>
    <row r="3" spans="1:6" s="17" customFormat="1" thickBot="1">
      <c r="A3" s="12" t="s">
        <v>2</v>
      </c>
      <c r="B3" s="13" t="s">
        <v>3</v>
      </c>
      <c r="C3" s="14" t="s">
        <v>4</v>
      </c>
      <c r="D3" s="15" t="s">
        <v>6</v>
      </c>
      <c r="E3" s="356" t="s">
        <v>419</v>
      </c>
    </row>
    <row r="4" spans="1:6" s="17" customFormat="1" thickBot="1">
      <c r="A4" s="18"/>
      <c r="B4" s="19"/>
      <c r="C4" s="20"/>
      <c r="D4" s="183" t="s">
        <v>10</v>
      </c>
      <c r="E4" s="182" t="s">
        <v>420</v>
      </c>
    </row>
    <row r="5" spans="1:6" s="17" customFormat="1" ht="15.75" customHeight="1" thickBot="1">
      <c r="A5" s="477" t="s">
        <v>11</v>
      </c>
      <c r="B5" s="478"/>
      <c r="C5" s="478"/>
      <c r="D5" s="478"/>
      <c r="E5" s="498"/>
    </row>
    <row r="6" spans="1:6" s="17" customFormat="1" ht="15">
      <c r="A6" s="440" t="s">
        <v>12</v>
      </c>
      <c r="B6" s="21">
        <v>1</v>
      </c>
      <c r="C6" s="22" t="s">
        <v>13</v>
      </c>
      <c r="D6" s="221">
        <v>0</v>
      </c>
      <c r="E6" s="333" t="s">
        <v>419</v>
      </c>
    </row>
    <row r="7" spans="1:6" s="17" customFormat="1" ht="30">
      <c r="A7" s="441" t="s">
        <v>14</v>
      </c>
      <c r="B7" s="25">
        <f t="shared" ref="B7:B18" si="0">B6+1</f>
        <v>2</v>
      </c>
      <c r="C7" s="26" t="s">
        <v>15</v>
      </c>
      <c r="D7" s="27">
        <v>0</v>
      </c>
      <c r="E7" s="244" t="s">
        <v>419</v>
      </c>
    </row>
    <row r="8" spans="1:6" s="17" customFormat="1" ht="30">
      <c r="A8" s="468" t="s">
        <v>16</v>
      </c>
      <c r="B8" s="25">
        <f t="shared" si="0"/>
        <v>3</v>
      </c>
      <c r="C8" s="26" t="s">
        <v>17</v>
      </c>
      <c r="D8" s="27">
        <v>0</v>
      </c>
      <c r="E8" s="244" t="s">
        <v>419</v>
      </c>
    </row>
    <row r="9" spans="1:6" s="17" customFormat="1" ht="30">
      <c r="A9" s="469"/>
      <c r="B9" s="25">
        <f t="shared" si="0"/>
        <v>4</v>
      </c>
      <c r="C9" s="26" t="s">
        <v>18</v>
      </c>
      <c r="D9" s="27">
        <v>0</v>
      </c>
      <c r="E9" s="244" t="s">
        <v>419</v>
      </c>
    </row>
    <row r="10" spans="1:6" s="17" customFormat="1" ht="30">
      <c r="A10" s="440" t="s">
        <v>19</v>
      </c>
      <c r="B10" s="25">
        <f t="shared" si="0"/>
        <v>5</v>
      </c>
      <c r="C10" s="57" t="s">
        <v>20</v>
      </c>
      <c r="D10" s="29">
        <v>5</v>
      </c>
      <c r="E10" s="244" t="s">
        <v>419</v>
      </c>
    </row>
    <row r="11" spans="1:6" s="17" customFormat="1" ht="15">
      <c r="A11" s="466" t="s">
        <v>21</v>
      </c>
      <c r="B11" s="25">
        <f t="shared" si="0"/>
        <v>6</v>
      </c>
      <c r="C11" s="57" t="s">
        <v>22</v>
      </c>
      <c r="D11" s="27">
        <v>0</v>
      </c>
      <c r="E11" s="244" t="s">
        <v>419</v>
      </c>
    </row>
    <row r="12" spans="1:6" s="17" customFormat="1" ht="30">
      <c r="A12" s="470"/>
      <c r="B12" s="25">
        <f t="shared" si="0"/>
        <v>7</v>
      </c>
      <c r="C12" s="57" t="s">
        <v>23</v>
      </c>
      <c r="D12" s="31">
        <v>5</v>
      </c>
      <c r="E12" s="244" t="s">
        <v>419</v>
      </c>
      <c r="F12" s="187">
        <f>COUNTIF(E14:E17,"s")</f>
        <v>0</v>
      </c>
    </row>
    <row r="13" spans="1:6" s="17" customFormat="1" ht="16.5" customHeight="1" thickBot="1">
      <c r="A13" s="512" t="s">
        <v>421</v>
      </c>
      <c r="B13" s="25">
        <f t="shared" si="0"/>
        <v>8</v>
      </c>
      <c r="C13" s="60" t="s">
        <v>25</v>
      </c>
      <c r="D13" s="27">
        <v>0</v>
      </c>
      <c r="E13" s="312" t="s">
        <v>419</v>
      </c>
      <c r="F13" s="187"/>
    </row>
    <row r="14" spans="1:6" s="17" customFormat="1" ht="17.25" customHeight="1">
      <c r="A14" s="513"/>
      <c r="B14" s="25">
        <f>B13+1</f>
        <v>9</v>
      </c>
      <c r="C14" s="60" t="s">
        <v>461</v>
      </c>
      <c r="D14" s="245">
        <v>5</v>
      </c>
      <c r="E14" s="396" t="s">
        <v>419</v>
      </c>
      <c r="F14" s="184" t="str">
        <f>IF(F12&gt;1,"ERROR, seleccionar només una S","")</f>
        <v/>
      </c>
    </row>
    <row r="15" spans="1:6" s="17" customFormat="1" ht="17.25">
      <c r="A15" s="513"/>
      <c r="B15" s="25">
        <f t="shared" si="0"/>
        <v>10</v>
      </c>
      <c r="C15" s="33" t="s">
        <v>462</v>
      </c>
      <c r="D15" s="322">
        <v>10</v>
      </c>
      <c r="E15" s="397" t="s">
        <v>419</v>
      </c>
    </row>
    <row r="16" spans="1:6" s="17" customFormat="1" ht="17.25">
      <c r="A16" s="513"/>
      <c r="B16" s="25">
        <f t="shared" si="0"/>
        <v>11</v>
      </c>
      <c r="C16" s="33" t="s">
        <v>463</v>
      </c>
      <c r="D16" s="322">
        <v>15</v>
      </c>
      <c r="E16" s="397" t="s">
        <v>419</v>
      </c>
    </row>
    <row r="17" spans="1:6" s="17" customFormat="1" ht="18" thickBot="1">
      <c r="A17" s="513"/>
      <c r="B17" s="25">
        <f t="shared" si="0"/>
        <v>12</v>
      </c>
      <c r="C17" s="33" t="s">
        <v>464</v>
      </c>
      <c r="D17" s="246">
        <v>20</v>
      </c>
      <c r="E17" s="398" t="s">
        <v>419</v>
      </c>
    </row>
    <row r="18" spans="1:6" s="17" customFormat="1" ht="30">
      <c r="A18" s="513"/>
      <c r="B18" s="25">
        <f t="shared" si="0"/>
        <v>13</v>
      </c>
      <c r="C18" s="26" t="s">
        <v>30</v>
      </c>
      <c r="D18" s="34">
        <v>10</v>
      </c>
      <c r="E18" s="306" t="s">
        <v>419</v>
      </c>
    </row>
    <row r="19" spans="1:6" s="17" customFormat="1" ht="17.25">
      <c r="A19" s="513"/>
      <c r="B19" s="25">
        <f>B18+1</f>
        <v>14</v>
      </c>
      <c r="C19" s="26" t="s">
        <v>31</v>
      </c>
      <c r="D19" s="29">
        <v>5</v>
      </c>
      <c r="E19" s="244" t="s">
        <v>419</v>
      </c>
    </row>
    <row r="20" spans="1:6" s="17" customFormat="1" ht="32.25">
      <c r="A20" s="513"/>
      <c r="B20" s="25">
        <f>B19+1</f>
        <v>15</v>
      </c>
      <c r="C20" s="26" t="s">
        <v>32</v>
      </c>
      <c r="D20" s="29">
        <v>10</v>
      </c>
      <c r="E20" s="244" t="s">
        <v>419</v>
      </c>
    </row>
    <row r="21" spans="1:6" s="17" customFormat="1" ht="30">
      <c r="A21" s="513"/>
      <c r="B21" s="25">
        <f>B20+1</f>
        <v>16</v>
      </c>
      <c r="C21" s="26" t="s">
        <v>33</v>
      </c>
      <c r="D21" s="29">
        <v>5</v>
      </c>
      <c r="E21" s="244" t="s">
        <v>419</v>
      </c>
    </row>
    <row r="22" spans="1:6" s="17" customFormat="1" ht="216" customHeight="1" thickBot="1">
      <c r="A22" s="514"/>
      <c r="B22" s="25">
        <f>B21+1</f>
        <v>17</v>
      </c>
      <c r="C22" s="26" t="s">
        <v>34</v>
      </c>
      <c r="D22" s="31">
        <v>15</v>
      </c>
      <c r="E22" s="312" t="s">
        <v>419</v>
      </c>
      <c r="F22" s="187">
        <f>COUNTIF(E23:E24,"s")</f>
        <v>0</v>
      </c>
    </row>
    <row r="23" spans="1:6" s="17" customFormat="1" ht="30">
      <c r="A23" s="465" t="s">
        <v>35</v>
      </c>
      <c r="B23" s="25">
        <f>B22+1</f>
        <v>18</v>
      </c>
      <c r="C23" s="36" t="s">
        <v>36</v>
      </c>
      <c r="D23" s="245">
        <v>5</v>
      </c>
      <c r="E23" s="396" t="s">
        <v>419</v>
      </c>
      <c r="F23" s="184" t="str">
        <f>IF(F22&gt;1,"ERROR, seleccionar només una S","")</f>
        <v/>
      </c>
    </row>
    <row r="24" spans="1:6" s="17" customFormat="1" ht="30.75" thickBot="1">
      <c r="A24" s="465"/>
      <c r="B24" s="25">
        <f t="shared" ref="B24:B39" si="1">B23+1</f>
        <v>19</v>
      </c>
      <c r="C24" s="36" t="s">
        <v>37</v>
      </c>
      <c r="D24" s="246">
        <v>10</v>
      </c>
      <c r="E24" s="398" t="s">
        <v>419</v>
      </c>
    </row>
    <row r="25" spans="1:6" s="17" customFormat="1" ht="15">
      <c r="A25" s="465" t="s">
        <v>38</v>
      </c>
      <c r="B25" s="25">
        <f t="shared" si="1"/>
        <v>20</v>
      </c>
      <c r="C25" s="37" t="s">
        <v>39</v>
      </c>
      <c r="D25" s="23">
        <v>0</v>
      </c>
      <c r="E25" s="306" t="s">
        <v>419</v>
      </c>
    </row>
    <row r="26" spans="1:6" s="17" customFormat="1" ht="15">
      <c r="A26" s="465"/>
      <c r="B26" s="25">
        <f t="shared" si="1"/>
        <v>21</v>
      </c>
      <c r="C26" s="37" t="s">
        <v>40</v>
      </c>
      <c r="D26" s="29">
        <v>5</v>
      </c>
      <c r="E26" s="244" t="s">
        <v>419</v>
      </c>
    </row>
    <row r="27" spans="1:6" s="17" customFormat="1" ht="30">
      <c r="A27" s="465"/>
      <c r="B27" s="25">
        <f t="shared" si="1"/>
        <v>22</v>
      </c>
      <c r="C27" s="37" t="s">
        <v>41</v>
      </c>
      <c r="D27" s="27">
        <v>0</v>
      </c>
      <c r="E27" s="244" t="s">
        <v>419</v>
      </c>
    </row>
    <row r="28" spans="1:6" s="17" customFormat="1" thickBot="1">
      <c r="A28" s="441" t="s">
        <v>42</v>
      </c>
      <c r="B28" s="25">
        <f t="shared" si="1"/>
        <v>23</v>
      </c>
      <c r="C28" s="37" t="s">
        <v>43</v>
      </c>
      <c r="D28" s="332">
        <v>5</v>
      </c>
      <c r="E28" s="312" t="s">
        <v>419</v>
      </c>
      <c r="F28" s="187">
        <f>COUNTIF(E29:E31,"s")</f>
        <v>0</v>
      </c>
    </row>
    <row r="29" spans="1:6" s="17" customFormat="1" ht="60">
      <c r="A29" s="465" t="s">
        <v>44</v>
      </c>
      <c r="B29" s="25">
        <f t="shared" si="1"/>
        <v>24</v>
      </c>
      <c r="C29" s="33" t="s">
        <v>45</v>
      </c>
      <c r="D29" s="245">
        <v>5</v>
      </c>
      <c r="E29" s="396" t="s">
        <v>419</v>
      </c>
      <c r="F29" s="184" t="str">
        <f>IF(F28&gt;1,"ERROR, seleccionar només una S","")</f>
        <v/>
      </c>
    </row>
    <row r="30" spans="1:6" s="17" customFormat="1" ht="60">
      <c r="A30" s="465"/>
      <c r="B30" s="25">
        <f t="shared" si="1"/>
        <v>25</v>
      </c>
      <c r="C30" s="33" t="s">
        <v>46</v>
      </c>
      <c r="D30" s="322">
        <v>10</v>
      </c>
      <c r="E30" s="397" t="s">
        <v>419</v>
      </c>
    </row>
    <row r="31" spans="1:6" s="17" customFormat="1" thickBot="1">
      <c r="A31" s="465"/>
      <c r="B31" s="25">
        <f t="shared" si="1"/>
        <v>26</v>
      </c>
      <c r="C31" s="38" t="s">
        <v>47</v>
      </c>
      <c r="D31" s="246">
        <v>20</v>
      </c>
      <c r="E31" s="398" t="s">
        <v>419</v>
      </c>
    </row>
    <row r="32" spans="1:6" s="17" customFormat="1" ht="45">
      <c r="A32" s="465"/>
      <c r="B32" s="25">
        <f t="shared" si="1"/>
        <v>27</v>
      </c>
      <c r="C32" s="26" t="s">
        <v>48</v>
      </c>
      <c r="D32" s="34">
        <v>5</v>
      </c>
      <c r="E32" s="306" t="s">
        <v>419</v>
      </c>
    </row>
    <row r="33" spans="1:5" s="17" customFormat="1" ht="45">
      <c r="A33" s="465"/>
      <c r="B33" s="25">
        <f t="shared" si="1"/>
        <v>28</v>
      </c>
      <c r="C33" s="26" t="s">
        <v>49</v>
      </c>
      <c r="D33" s="29">
        <v>10</v>
      </c>
      <c r="E33" s="244" t="s">
        <v>419</v>
      </c>
    </row>
    <row r="34" spans="1:5" s="17" customFormat="1" ht="15">
      <c r="A34" s="465"/>
      <c r="B34" s="25">
        <f t="shared" si="1"/>
        <v>29</v>
      </c>
      <c r="C34" s="39" t="s">
        <v>50</v>
      </c>
      <c r="D34" s="29">
        <v>20</v>
      </c>
      <c r="E34" s="244" t="s">
        <v>419</v>
      </c>
    </row>
    <row r="35" spans="1:5" s="17" customFormat="1" ht="15">
      <c r="A35" s="465" t="s">
        <v>51</v>
      </c>
      <c r="B35" s="25">
        <f t="shared" si="1"/>
        <v>30</v>
      </c>
      <c r="C35" s="60" t="s">
        <v>52</v>
      </c>
      <c r="D35" s="29">
        <v>5</v>
      </c>
      <c r="E35" s="244" t="s">
        <v>419</v>
      </c>
    </row>
    <row r="36" spans="1:5" s="17" customFormat="1" ht="15">
      <c r="A36" s="465"/>
      <c r="B36" s="25">
        <f t="shared" si="1"/>
        <v>31</v>
      </c>
      <c r="C36" s="57" t="s">
        <v>53</v>
      </c>
      <c r="D36" s="29">
        <v>5</v>
      </c>
      <c r="E36" s="244" t="s">
        <v>419</v>
      </c>
    </row>
    <row r="37" spans="1:5" s="17" customFormat="1" ht="30">
      <c r="A37" s="465"/>
      <c r="B37" s="25">
        <f t="shared" si="1"/>
        <v>32</v>
      </c>
      <c r="C37" s="57" t="s">
        <v>54</v>
      </c>
      <c r="D37" s="29">
        <v>5</v>
      </c>
      <c r="E37" s="244" t="s">
        <v>419</v>
      </c>
    </row>
    <row r="38" spans="1:5" s="17" customFormat="1" ht="45">
      <c r="A38" s="466"/>
      <c r="B38" s="25">
        <f t="shared" si="1"/>
        <v>33</v>
      </c>
      <c r="C38" s="40" t="s">
        <v>55</v>
      </c>
      <c r="D38" s="31">
        <v>20</v>
      </c>
      <c r="E38" s="244" t="s">
        <v>419</v>
      </c>
    </row>
    <row r="39" spans="1:5" s="17" customFormat="1" ht="30.75" thickBot="1">
      <c r="A39" s="467"/>
      <c r="B39" s="41">
        <f t="shared" si="1"/>
        <v>34</v>
      </c>
      <c r="C39" s="40" t="s">
        <v>56</v>
      </c>
      <c r="D39" s="71">
        <v>5</v>
      </c>
      <c r="E39" s="404" t="s">
        <v>419</v>
      </c>
    </row>
    <row r="40" spans="1:5" s="17" customFormat="1" thickBot="1">
      <c r="A40" s="42"/>
      <c r="B40" s="228"/>
      <c r="C40" s="227" t="s">
        <v>57</v>
      </c>
      <c r="D40" s="231">
        <v>190</v>
      </c>
      <c r="E40" s="16"/>
    </row>
    <row r="41" spans="1:5" s="17" customFormat="1" thickBot="1">
      <c r="A41" s="42"/>
      <c r="B41" s="43"/>
      <c r="C41" s="448" t="s">
        <v>422</v>
      </c>
      <c r="D41" s="234">
        <f>SUMIF($E$6:$E$39,"S",D6:D39)</f>
        <v>0</v>
      </c>
      <c r="E41" s="16"/>
    </row>
    <row r="42" spans="1:5" s="17" customFormat="1" thickBot="1">
      <c r="A42" s="42"/>
      <c r="B42" s="43"/>
      <c r="C42" s="44"/>
      <c r="D42" s="232">
        <f>D41/D40</f>
        <v>0</v>
      </c>
      <c r="E42" s="16"/>
    </row>
    <row r="43" spans="1:5" s="17" customFormat="1" thickBot="1">
      <c r="A43" s="42"/>
      <c r="B43" s="43"/>
      <c r="C43" s="45"/>
      <c r="D43" s="46"/>
      <c r="E43" s="16"/>
    </row>
    <row r="44" spans="1:5" s="17" customFormat="1" thickBot="1">
      <c r="A44" s="47"/>
      <c r="B44" s="48"/>
      <c r="C44" s="256" t="s">
        <v>191</v>
      </c>
      <c r="D44" s="225">
        <f>COUNTIF(D6:D39,"=0")</f>
        <v>8</v>
      </c>
      <c r="E44" s="160"/>
    </row>
    <row r="45" spans="1:5" s="51" customFormat="1" thickBot="1">
      <c r="A45" s="49"/>
      <c r="B45" s="48"/>
      <c r="C45" s="255" t="s">
        <v>423</v>
      </c>
      <c r="D45" s="252">
        <f>COUNTIFS(D6:D39,"=0",$E$6:$E$39,"=S")</f>
        <v>0</v>
      </c>
      <c r="E45" s="345"/>
    </row>
    <row r="46" spans="1:5" s="51" customFormat="1" thickBot="1">
      <c r="A46" s="49"/>
      <c r="B46" s="48"/>
      <c r="C46" s="52"/>
      <c r="D46" s="238">
        <f>D45/D44</f>
        <v>0</v>
      </c>
      <c r="E46" s="50"/>
    </row>
    <row r="47" spans="1:5" s="17" customFormat="1" thickBot="1">
      <c r="A47" s="18"/>
      <c r="B47" s="53"/>
      <c r="C47" s="54"/>
      <c r="D47" s="18"/>
      <c r="E47" s="55"/>
    </row>
    <row r="48" spans="1:5" s="17" customFormat="1" ht="15.75" customHeight="1" thickBot="1">
      <c r="A48" s="477" t="s">
        <v>59</v>
      </c>
      <c r="B48" s="478"/>
      <c r="C48" s="478"/>
      <c r="D48" s="478"/>
      <c r="E48" s="498"/>
    </row>
    <row r="49" spans="1:5" s="17" customFormat="1" ht="30">
      <c r="A49" s="446" t="s">
        <v>60</v>
      </c>
      <c r="B49" s="21">
        <f>B39+1</f>
        <v>35</v>
      </c>
      <c r="C49" s="56" t="s">
        <v>61</v>
      </c>
      <c r="D49" s="221">
        <v>0</v>
      </c>
      <c r="E49" s="244" t="s">
        <v>419</v>
      </c>
    </row>
    <row r="50" spans="1:5" s="17" customFormat="1" ht="30">
      <c r="A50" s="443" t="s">
        <v>14</v>
      </c>
      <c r="B50" s="25">
        <f>B49+1</f>
        <v>36</v>
      </c>
      <c r="C50" s="57" t="s">
        <v>15</v>
      </c>
      <c r="D50" s="27">
        <v>0</v>
      </c>
      <c r="E50" s="244" t="s">
        <v>419</v>
      </c>
    </row>
    <row r="51" spans="1:5" s="17" customFormat="1" ht="30">
      <c r="A51" s="459" t="s">
        <v>62</v>
      </c>
      <c r="B51" s="25">
        <f t="shared" ref="B51:B114" si="2">B50+1</f>
        <v>37</v>
      </c>
      <c r="C51" s="57" t="s">
        <v>63</v>
      </c>
      <c r="D51" s="27">
        <v>0</v>
      </c>
      <c r="E51" s="244" t="s">
        <v>419</v>
      </c>
    </row>
    <row r="52" spans="1:5" s="17" customFormat="1" ht="15">
      <c r="A52" s="459"/>
      <c r="B52" s="25">
        <f t="shared" si="2"/>
        <v>38</v>
      </c>
      <c r="C52" s="57" t="s">
        <v>64</v>
      </c>
      <c r="D52" s="29">
        <v>15</v>
      </c>
      <c r="E52" s="244" t="s">
        <v>419</v>
      </c>
    </row>
    <row r="53" spans="1:5" s="17" customFormat="1" ht="15">
      <c r="A53" s="459"/>
      <c r="B53" s="25">
        <f t="shared" si="2"/>
        <v>39</v>
      </c>
      <c r="C53" s="57" t="s">
        <v>65</v>
      </c>
      <c r="D53" s="27">
        <v>0</v>
      </c>
      <c r="E53" s="244" t="s">
        <v>419</v>
      </c>
    </row>
    <row r="54" spans="1:5" s="17" customFormat="1" ht="15">
      <c r="A54" s="459"/>
      <c r="B54" s="25">
        <f t="shared" si="2"/>
        <v>40</v>
      </c>
      <c r="C54" s="57" t="s">
        <v>66</v>
      </c>
      <c r="D54" s="29">
        <v>5</v>
      </c>
      <c r="E54" s="244" t="s">
        <v>419</v>
      </c>
    </row>
    <row r="55" spans="1:5" s="17" customFormat="1" ht="30">
      <c r="A55" s="459"/>
      <c r="B55" s="25">
        <f t="shared" si="2"/>
        <v>41</v>
      </c>
      <c r="C55" s="57" t="s">
        <v>67</v>
      </c>
      <c r="D55" s="29">
        <v>15</v>
      </c>
      <c r="E55" s="244" t="s">
        <v>419</v>
      </c>
    </row>
    <row r="56" spans="1:5" s="17" customFormat="1" ht="47.25">
      <c r="A56" s="459"/>
      <c r="B56" s="25">
        <f t="shared" si="2"/>
        <v>42</v>
      </c>
      <c r="C56" s="57" t="s">
        <v>68</v>
      </c>
      <c r="D56" s="27">
        <v>0</v>
      </c>
      <c r="E56" s="244" t="s">
        <v>419</v>
      </c>
    </row>
    <row r="57" spans="1:5" s="17" customFormat="1" ht="17.25">
      <c r="A57" s="459"/>
      <c r="B57" s="25">
        <f t="shared" si="2"/>
        <v>43</v>
      </c>
      <c r="C57" s="57" t="s">
        <v>69</v>
      </c>
      <c r="D57" s="29">
        <v>15</v>
      </c>
      <c r="E57" s="244" t="s">
        <v>419</v>
      </c>
    </row>
    <row r="58" spans="1:5" s="17" customFormat="1" ht="30">
      <c r="A58" s="459"/>
      <c r="B58" s="25">
        <f t="shared" si="2"/>
        <v>44</v>
      </c>
      <c r="C58" s="57" t="s">
        <v>70</v>
      </c>
      <c r="D58" s="29">
        <v>15</v>
      </c>
      <c r="E58" s="244" t="s">
        <v>419</v>
      </c>
    </row>
    <row r="59" spans="1:5" s="17" customFormat="1" ht="15">
      <c r="A59" s="459"/>
      <c r="B59" s="25">
        <f t="shared" si="2"/>
        <v>45</v>
      </c>
      <c r="C59" s="57" t="s">
        <v>71</v>
      </c>
      <c r="D59" s="27">
        <v>0</v>
      </c>
      <c r="E59" s="244" t="s">
        <v>419</v>
      </c>
    </row>
    <row r="60" spans="1:5" s="17" customFormat="1" ht="15">
      <c r="A60" s="459"/>
      <c r="B60" s="25">
        <f t="shared" si="2"/>
        <v>46</v>
      </c>
      <c r="C60" s="57" t="s">
        <v>72</v>
      </c>
      <c r="D60" s="29">
        <v>5</v>
      </c>
      <c r="E60" s="244" t="s">
        <v>419</v>
      </c>
    </row>
    <row r="61" spans="1:5" s="17" customFormat="1" ht="15">
      <c r="A61" s="459"/>
      <c r="B61" s="25">
        <f t="shared" si="2"/>
        <v>47</v>
      </c>
      <c r="C61" s="57" t="s">
        <v>73</v>
      </c>
      <c r="D61" s="27">
        <v>0</v>
      </c>
      <c r="E61" s="244" t="s">
        <v>419</v>
      </c>
    </row>
    <row r="62" spans="1:5" s="17" customFormat="1" ht="15">
      <c r="A62" s="459"/>
      <c r="B62" s="25">
        <f t="shared" si="2"/>
        <v>48</v>
      </c>
      <c r="C62" s="57" t="s">
        <v>74</v>
      </c>
      <c r="D62" s="27">
        <v>0</v>
      </c>
      <c r="E62" s="244" t="s">
        <v>419</v>
      </c>
    </row>
    <row r="63" spans="1:5" s="17" customFormat="1" ht="15">
      <c r="A63" s="459"/>
      <c r="B63" s="25">
        <f t="shared" si="2"/>
        <v>49</v>
      </c>
      <c r="C63" s="57" t="s">
        <v>75</v>
      </c>
      <c r="D63" s="29">
        <v>10</v>
      </c>
      <c r="E63" s="244" t="s">
        <v>419</v>
      </c>
    </row>
    <row r="64" spans="1:5" s="17" customFormat="1" ht="30">
      <c r="A64" s="459"/>
      <c r="B64" s="25">
        <f t="shared" si="2"/>
        <v>50</v>
      </c>
      <c r="C64" s="57" t="s">
        <v>76</v>
      </c>
      <c r="D64" s="29">
        <v>5</v>
      </c>
      <c r="E64" s="244" t="s">
        <v>419</v>
      </c>
    </row>
    <row r="65" spans="1:6" s="17" customFormat="1" ht="15">
      <c r="A65" s="459"/>
      <c r="B65" s="25">
        <f t="shared" si="2"/>
        <v>51</v>
      </c>
      <c r="C65" s="57" t="s">
        <v>77</v>
      </c>
      <c r="D65" s="27">
        <v>0</v>
      </c>
      <c r="E65" s="244" t="s">
        <v>419</v>
      </c>
    </row>
    <row r="66" spans="1:6" s="17" customFormat="1" ht="15">
      <c r="A66" s="459"/>
      <c r="B66" s="25">
        <f t="shared" si="2"/>
        <v>52</v>
      </c>
      <c r="C66" s="57" t="s">
        <v>78</v>
      </c>
      <c r="D66" s="27">
        <v>0</v>
      </c>
      <c r="E66" s="244" t="s">
        <v>419</v>
      </c>
    </row>
    <row r="67" spans="1:6" s="17" customFormat="1" ht="15">
      <c r="A67" s="459"/>
      <c r="B67" s="25">
        <f t="shared" si="2"/>
        <v>53</v>
      </c>
      <c r="C67" s="57" t="s">
        <v>79</v>
      </c>
      <c r="D67" s="27">
        <v>0</v>
      </c>
      <c r="E67" s="244" t="s">
        <v>419</v>
      </c>
    </row>
    <row r="68" spans="1:6" s="17" customFormat="1" ht="15">
      <c r="A68" s="459"/>
      <c r="B68" s="25">
        <f t="shared" si="2"/>
        <v>54</v>
      </c>
      <c r="C68" s="57" t="s">
        <v>80</v>
      </c>
      <c r="D68" s="27">
        <v>0</v>
      </c>
      <c r="E68" s="244" t="s">
        <v>419</v>
      </c>
    </row>
    <row r="69" spans="1:6" s="17" customFormat="1" ht="15">
      <c r="A69" s="459"/>
      <c r="B69" s="25">
        <f t="shared" si="2"/>
        <v>55</v>
      </c>
      <c r="C69" s="57" t="s">
        <v>81</v>
      </c>
      <c r="D69" s="27">
        <v>0</v>
      </c>
      <c r="E69" s="244" t="s">
        <v>419</v>
      </c>
    </row>
    <row r="70" spans="1:6" s="17" customFormat="1" ht="15">
      <c r="A70" s="459"/>
      <c r="B70" s="25">
        <f t="shared" si="2"/>
        <v>56</v>
      </c>
      <c r="C70" s="57" t="s">
        <v>82</v>
      </c>
      <c r="D70" s="27">
        <v>0</v>
      </c>
      <c r="E70" s="244" t="s">
        <v>419</v>
      </c>
    </row>
    <row r="71" spans="1:6" s="17" customFormat="1" ht="15">
      <c r="A71" s="459"/>
      <c r="B71" s="25">
        <f t="shared" si="2"/>
        <v>57</v>
      </c>
      <c r="C71" s="57" t="s">
        <v>83</v>
      </c>
      <c r="D71" s="27">
        <v>0</v>
      </c>
      <c r="E71" s="244" t="s">
        <v>419</v>
      </c>
    </row>
    <row r="72" spans="1:6" s="17" customFormat="1" ht="15">
      <c r="A72" s="459"/>
      <c r="B72" s="25">
        <f t="shared" si="2"/>
        <v>58</v>
      </c>
      <c r="C72" s="57" t="s">
        <v>84</v>
      </c>
      <c r="D72" s="29">
        <v>5</v>
      </c>
      <c r="E72" s="244" t="s">
        <v>419</v>
      </c>
    </row>
    <row r="73" spans="1:6" s="17" customFormat="1" thickBot="1">
      <c r="A73" s="459"/>
      <c r="B73" s="25">
        <f t="shared" si="2"/>
        <v>59</v>
      </c>
      <c r="C73" s="57" t="s">
        <v>85</v>
      </c>
      <c r="D73" s="59">
        <v>0</v>
      </c>
      <c r="E73" s="312" t="s">
        <v>419</v>
      </c>
      <c r="F73" s="187">
        <f>COUNTIF(E74:E75,"s")</f>
        <v>0</v>
      </c>
    </row>
    <row r="74" spans="1:6" s="17" customFormat="1" ht="15">
      <c r="A74" s="459"/>
      <c r="B74" s="25">
        <f t="shared" si="2"/>
        <v>60</v>
      </c>
      <c r="C74" s="60" t="s">
        <v>86</v>
      </c>
      <c r="D74" s="245">
        <v>5</v>
      </c>
      <c r="E74" s="396" t="s">
        <v>419</v>
      </c>
      <c r="F74" s="184" t="str">
        <f>IF(F73&gt;1,"ERROR, seleccionar només una S","")</f>
        <v/>
      </c>
    </row>
    <row r="75" spans="1:6" s="17" customFormat="1" thickBot="1">
      <c r="A75" s="459"/>
      <c r="B75" s="25">
        <f t="shared" si="2"/>
        <v>61</v>
      </c>
      <c r="C75" s="60" t="s">
        <v>87</v>
      </c>
      <c r="D75" s="246">
        <v>10</v>
      </c>
      <c r="E75" s="398" t="s">
        <v>419</v>
      </c>
      <c r="F75" s="187">
        <f>COUNTIF(E76:E77,"s")</f>
        <v>0</v>
      </c>
    </row>
    <row r="76" spans="1:6" s="17" customFormat="1" ht="15">
      <c r="A76" s="459"/>
      <c r="B76" s="25">
        <f t="shared" si="2"/>
        <v>62</v>
      </c>
      <c r="C76" s="60" t="s">
        <v>88</v>
      </c>
      <c r="D76" s="330">
        <v>5</v>
      </c>
      <c r="E76" s="396" t="s">
        <v>419</v>
      </c>
      <c r="F76" s="184" t="str">
        <f>IF(F75&gt;1,"ERROR, seleccionar només una S","")</f>
        <v/>
      </c>
    </row>
    <row r="77" spans="1:6" s="17" customFormat="1" thickBot="1">
      <c r="A77" s="459"/>
      <c r="B77" s="25">
        <f t="shared" si="2"/>
        <v>63</v>
      </c>
      <c r="C77" s="60" t="s">
        <v>89</v>
      </c>
      <c r="D77" s="246">
        <v>10</v>
      </c>
      <c r="E77" s="398" t="s">
        <v>419</v>
      </c>
    </row>
    <row r="78" spans="1:6" s="17" customFormat="1" ht="15">
      <c r="A78" s="459"/>
      <c r="B78" s="25">
        <f t="shared" si="2"/>
        <v>64</v>
      </c>
      <c r="C78" s="57" t="s">
        <v>90</v>
      </c>
      <c r="D78" s="23">
        <v>0</v>
      </c>
      <c r="E78" s="306" t="s">
        <v>419</v>
      </c>
    </row>
    <row r="79" spans="1:6" s="17" customFormat="1" ht="15">
      <c r="A79" s="459"/>
      <c r="B79" s="25">
        <f t="shared" si="2"/>
        <v>65</v>
      </c>
      <c r="C79" s="57" t="s">
        <v>91</v>
      </c>
      <c r="D79" s="29">
        <v>5</v>
      </c>
      <c r="E79" s="244" t="s">
        <v>419</v>
      </c>
    </row>
    <row r="80" spans="1:6" s="17" customFormat="1" ht="30">
      <c r="A80" s="459"/>
      <c r="B80" s="25">
        <f t="shared" si="2"/>
        <v>66</v>
      </c>
      <c r="C80" s="57" t="s">
        <v>92</v>
      </c>
      <c r="D80" s="27">
        <v>0</v>
      </c>
      <c r="E80" s="244" t="s">
        <v>419</v>
      </c>
    </row>
    <row r="81" spans="1:6" s="17" customFormat="1" ht="30">
      <c r="A81" s="459"/>
      <c r="B81" s="25">
        <f t="shared" si="2"/>
        <v>67</v>
      </c>
      <c r="C81" s="57" t="s">
        <v>93</v>
      </c>
      <c r="D81" s="27">
        <v>0</v>
      </c>
      <c r="E81" s="244" t="s">
        <v>419</v>
      </c>
    </row>
    <row r="82" spans="1:6" s="17" customFormat="1" ht="15">
      <c r="A82" s="459"/>
      <c r="B82" s="25">
        <f t="shared" si="2"/>
        <v>68</v>
      </c>
      <c r="C82" s="57" t="s">
        <v>94</v>
      </c>
      <c r="D82" s="29">
        <v>5</v>
      </c>
      <c r="E82" s="244" t="s">
        <v>419</v>
      </c>
    </row>
    <row r="83" spans="1:6" s="17" customFormat="1" ht="15">
      <c r="A83" s="459"/>
      <c r="B83" s="25">
        <f t="shared" si="2"/>
        <v>69</v>
      </c>
      <c r="C83" s="57" t="s">
        <v>95</v>
      </c>
      <c r="D83" s="29">
        <v>5</v>
      </c>
      <c r="E83" s="244" t="s">
        <v>419</v>
      </c>
    </row>
    <row r="84" spans="1:6" s="17" customFormat="1" ht="15">
      <c r="A84" s="459"/>
      <c r="B84" s="25">
        <f t="shared" si="2"/>
        <v>70</v>
      </c>
      <c r="C84" s="57" t="s">
        <v>96</v>
      </c>
      <c r="D84" s="29">
        <v>5</v>
      </c>
      <c r="E84" s="244" t="s">
        <v>419</v>
      </c>
    </row>
    <row r="85" spans="1:6" s="17" customFormat="1" ht="30">
      <c r="A85" s="459"/>
      <c r="B85" s="25">
        <f t="shared" si="2"/>
        <v>71</v>
      </c>
      <c r="C85" s="57" t="s">
        <v>97</v>
      </c>
      <c r="D85" s="27">
        <v>0</v>
      </c>
      <c r="E85" s="244" t="s">
        <v>419</v>
      </c>
    </row>
    <row r="86" spans="1:6" s="17" customFormat="1" ht="15">
      <c r="A86" s="459"/>
      <c r="B86" s="25">
        <f t="shared" si="2"/>
        <v>72</v>
      </c>
      <c r="C86" s="57" t="s">
        <v>98</v>
      </c>
      <c r="D86" s="27">
        <v>0</v>
      </c>
      <c r="E86" s="244" t="s">
        <v>419</v>
      </c>
    </row>
    <row r="87" spans="1:6" s="17" customFormat="1" ht="15">
      <c r="A87" s="459"/>
      <c r="B87" s="25">
        <f t="shared" si="2"/>
        <v>73</v>
      </c>
      <c r="C87" s="57" t="s">
        <v>99</v>
      </c>
      <c r="D87" s="29">
        <v>5</v>
      </c>
      <c r="E87" s="244" t="s">
        <v>419</v>
      </c>
    </row>
    <row r="88" spans="1:6" s="17" customFormat="1" ht="15">
      <c r="A88" s="459"/>
      <c r="B88" s="25">
        <f t="shared" si="2"/>
        <v>74</v>
      </c>
      <c r="C88" s="57" t="s">
        <v>100</v>
      </c>
      <c r="D88" s="29">
        <v>5</v>
      </c>
      <c r="E88" s="244" t="s">
        <v>419</v>
      </c>
    </row>
    <row r="89" spans="1:6" s="17" customFormat="1" ht="15">
      <c r="A89" s="459"/>
      <c r="B89" s="25">
        <f t="shared" si="2"/>
        <v>75</v>
      </c>
      <c r="C89" s="57" t="s">
        <v>101</v>
      </c>
      <c r="D89" s="29">
        <v>5</v>
      </c>
      <c r="E89" s="244" t="s">
        <v>419</v>
      </c>
    </row>
    <row r="90" spans="1:6" s="17" customFormat="1" ht="30.75" thickBot="1">
      <c r="A90" s="459" t="s">
        <v>102</v>
      </c>
      <c r="B90" s="25">
        <f t="shared" si="2"/>
        <v>76</v>
      </c>
      <c r="C90" s="60" t="s">
        <v>103</v>
      </c>
      <c r="D90" s="59">
        <v>0</v>
      </c>
      <c r="E90" s="312" t="s">
        <v>419</v>
      </c>
      <c r="F90" s="187">
        <f>COUNTIF(E91:E93,"s")</f>
        <v>0</v>
      </c>
    </row>
    <row r="91" spans="1:6" s="17" customFormat="1" ht="30">
      <c r="A91" s="459"/>
      <c r="B91" s="25">
        <f t="shared" si="2"/>
        <v>77</v>
      </c>
      <c r="C91" s="60" t="s">
        <v>104</v>
      </c>
      <c r="D91" s="245">
        <v>5</v>
      </c>
      <c r="E91" s="396" t="s">
        <v>419</v>
      </c>
      <c r="F91" s="184" t="str">
        <f>IF(F90&gt;1,"ERROR, seleccionar només una S","")</f>
        <v/>
      </c>
    </row>
    <row r="92" spans="1:6" s="17" customFormat="1" ht="30">
      <c r="A92" s="459"/>
      <c r="B92" s="25">
        <f t="shared" si="2"/>
        <v>78</v>
      </c>
      <c r="C92" s="60" t="s">
        <v>105</v>
      </c>
      <c r="D92" s="322">
        <v>10</v>
      </c>
      <c r="E92" s="397" t="s">
        <v>419</v>
      </c>
    </row>
    <row r="93" spans="1:6" s="17" customFormat="1" ht="30.75" thickBot="1">
      <c r="A93" s="459"/>
      <c r="B93" s="25">
        <f t="shared" si="2"/>
        <v>79</v>
      </c>
      <c r="C93" s="60" t="s">
        <v>106</v>
      </c>
      <c r="D93" s="246">
        <v>15</v>
      </c>
      <c r="E93" s="398" t="s">
        <v>419</v>
      </c>
    </row>
    <row r="94" spans="1:6" s="17" customFormat="1" ht="15">
      <c r="A94" s="459"/>
      <c r="B94" s="25">
        <f t="shared" si="2"/>
        <v>80</v>
      </c>
      <c r="C94" s="57" t="s">
        <v>107</v>
      </c>
      <c r="D94" s="61">
        <v>5</v>
      </c>
      <c r="E94" s="306" t="s">
        <v>419</v>
      </c>
    </row>
    <row r="95" spans="1:6" s="17" customFormat="1" ht="30.75" thickBot="1">
      <c r="A95" s="459"/>
      <c r="B95" s="25">
        <f t="shared" si="2"/>
        <v>81</v>
      </c>
      <c r="C95" s="60" t="s">
        <v>108</v>
      </c>
      <c r="D95" s="59">
        <v>0</v>
      </c>
      <c r="E95" s="312" t="s">
        <v>419</v>
      </c>
      <c r="F95" s="187">
        <f>COUNTIF(E96:E97,"s")</f>
        <v>0</v>
      </c>
    </row>
    <row r="96" spans="1:6" s="17" customFormat="1" ht="30">
      <c r="A96" s="459"/>
      <c r="B96" s="25">
        <f t="shared" si="2"/>
        <v>82</v>
      </c>
      <c r="C96" s="60" t="s">
        <v>109</v>
      </c>
      <c r="D96" s="245">
        <v>5</v>
      </c>
      <c r="E96" s="396" t="s">
        <v>419</v>
      </c>
      <c r="F96" s="184" t="str">
        <f>IF(F95&gt;1,"ERROR, seleccionar només una S","")</f>
        <v/>
      </c>
    </row>
    <row r="97" spans="1:5" s="17" customFormat="1" thickBot="1">
      <c r="A97" s="459"/>
      <c r="B97" s="25">
        <f t="shared" si="2"/>
        <v>83</v>
      </c>
      <c r="C97" s="60" t="s">
        <v>110</v>
      </c>
      <c r="D97" s="246">
        <v>10</v>
      </c>
      <c r="E97" s="398" t="s">
        <v>419</v>
      </c>
    </row>
    <row r="98" spans="1:5" s="17" customFormat="1" ht="60">
      <c r="A98" s="459"/>
      <c r="B98" s="25">
        <f t="shared" si="2"/>
        <v>84</v>
      </c>
      <c r="C98" s="60" t="s">
        <v>111</v>
      </c>
      <c r="D98" s="23">
        <v>0</v>
      </c>
      <c r="E98" s="306" t="s">
        <v>419</v>
      </c>
    </row>
    <row r="99" spans="1:5" s="17" customFormat="1" ht="30">
      <c r="A99" s="459"/>
      <c r="B99" s="25">
        <f t="shared" si="2"/>
        <v>85</v>
      </c>
      <c r="C99" s="60" t="s">
        <v>112</v>
      </c>
      <c r="D99" s="27">
        <v>0</v>
      </c>
      <c r="E99" s="244" t="s">
        <v>419</v>
      </c>
    </row>
    <row r="100" spans="1:5" s="17" customFormat="1" ht="30">
      <c r="A100" s="459"/>
      <c r="B100" s="25">
        <f t="shared" si="2"/>
        <v>86</v>
      </c>
      <c r="C100" s="60" t="s">
        <v>113</v>
      </c>
      <c r="D100" s="27">
        <v>0</v>
      </c>
      <c r="E100" s="244" t="s">
        <v>419</v>
      </c>
    </row>
    <row r="101" spans="1:5" s="17" customFormat="1" ht="15">
      <c r="A101" s="459"/>
      <c r="B101" s="25">
        <f t="shared" si="2"/>
        <v>87</v>
      </c>
      <c r="C101" s="57" t="s">
        <v>114</v>
      </c>
      <c r="D101" s="34">
        <v>20</v>
      </c>
      <c r="E101" s="244" t="s">
        <v>419</v>
      </c>
    </row>
    <row r="102" spans="1:5" s="17" customFormat="1" ht="15">
      <c r="A102" s="459"/>
      <c r="B102" s="25">
        <f t="shared" si="2"/>
        <v>88</v>
      </c>
      <c r="C102" s="57" t="s">
        <v>115</v>
      </c>
      <c r="D102" s="29">
        <v>5</v>
      </c>
      <c r="E102" s="244" t="s">
        <v>419</v>
      </c>
    </row>
    <row r="103" spans="1:5" s="17" customFormat="1" ht="15">
      <c r="A103" s="459"/>
      <c r="B103" s="25">
        <f t="shared" si="2"/>
        <v>89</v>
      </c>
      <c r="C103" s="57" t="s">
        <v>116</v>
      </c>
      <c r="D103" s="29">
        <v>5</v>
      </c>
      <c r="E103" s="244" t="s">
        <v>419</v>
      </c>
    </row>
    <row r="104" spans="1:5" s="17" customFormat="1" ht="45">
      <c r="A104" s="459"/>
      <c r="B104" s="25">
        <f t="shared" si="2"/>
        <v>90</v>
      </c>
      <c r="C104" s="26" t="s">
        <v>117</v>
      </c>
      <c r="D104" s="27">
        <v>0</v>
      </c>
      <c r="E104" s="244" t="s">
        <v>419</v>
      </c>
    </row>
    <row r="105" spans="1:5" s="17" customFormat="1" ht="45">
      <c r="A105" s="443" t="s">
        <v>118</v>
      </c>
      <c r="B105" s="25">
        <f t="shared" si="2"/>
        <v>91</v>
      </c>
      <c r="C105" s="57" t="s">
        <v>119</v>
      </c>
      <c r="D105" s="27">
        <v>0</v>
      </c>
      <c r="E105" s="244" t="s">
        <v>419</v>
      </c>
    </row>
    <row r="106" spans="1:5" s="17" customFormat="1" ht="30">
      <c r="A106" s="443" t="s">
        <v>14</v>
      </c>
      <c r="B106" s="25">
        <f t="shared" si="2"/>
        <v>92</v>
      </c>
      <c r="C106" s="57" t="s">
        <v>120</v>
      </c>
      <c r="D106" s="27">
        <v>0</v>
      </c>
      <c r="E106" s="244" t="s">
        <v>419</v>
      </c>
    </row>
    <row r="107" spans="1:5" s="17" customFormat="1" ht="30">
      <c r="A107" s="459" t="s">
        <v>121</v>
      </c>
      <c r="B107" s="25">
        <f t="shared" si="2"/>
        <v>93</v>
      </c>
      <c r="C107" s="57" t="s">
        <v>122</v>
      </c>
      <c r="D107" s="27">
        <v>0</v>
      </c>
      <c r="E107" s="244" t="s">
        <v>419</v>
      </c>
    </row>
    <row r="108" spans="1:5" s="17" customFormat="1" ht="60">
      <c r="A108" s="459"/>
      <c r="B108" s="25">
        <f t="shared" si="2"/>
        <v>94</v>
      </c>
      <c r="C108" s="57" t="s">
        <v>123</v>
      </c>
      <c r="D108" s="27">
        <v>0</v>
      </c>
      <c r="E108" s="244" t="s">
        <v>419</v>
      </c>
    </row>
    <row r="109" spans="1:5" s="17" customFormat="1" ht="60">
      <c r="A109" s="459"/>
      <c r="B109" s="25">
        <f t="shared" si="2"/>
        <v>95</v>
      </c>
      <c r="C109" s="57" t="s">
        <v>124</v>
      </c>
      <c r="D109" s="29">
        <v>10</v>
      </c>
      <c r="E109" s="244" t="s">
        <v>419</v>
      </c>
    </row>
    <row r="110" spans="1:5" s="17" customFormat="1" ht="15">
      <c r="A110" s="459"/>
      <c r="B110" s="25">
        <f t="shared" si="2"/>
        <v>96</v>
      </c>
      <c r="C110" s="57" t="s">
        <v>125</v>
      </c>
      <c r="D110" s="29">
        <v>5</v>
      </c>
      <c r="E110" s="244" t="s">
        <v>419</v>
      </c>
    </row>
    <row r="111" spans="1:5" s="17" customFormat="1" ht="15">
      <c r="A111" s="459"/>
      <c r="B111" s="25">
        <f t="shared" si="2"/>
        <v>97</v>
      </c>
      <c r="C111" s="57" t="s">
        <v>126</v>
      </c>
      <c r="D111" s="27">
        <v>0</v>
      </c>
      <c r="E111" s="244" t="s">
        <v>419</v>
      </c>
    </row>
    <row r="112" spans="1:5" s="17" customFormat="1" ht="15">
      <c r="A112" s="459"/>
      <c r="B112" s="25">
        <f t="shared" si="2"/>
        <v>98</v>
      </c>
      <c r="C112" s="60" t="s">
        <v>127</v>
      </c>
      <c r="D112" s="29">
        <v>5</v>
      </c>
      <c r="E112" s="244" t="s">
        <v>419</v>
      </c>
    </row>
    <row r="113" spans="1:5" s="17" customFormat="1" ht="15">
      <c r="A113" s="459"/>
      <c r="B113" s="25">
        <f t="shared" si="2"/>
        <v>99</v>
      </c>
      <c r="C113" s="60" t="s">
        <v>128</v>
      </c>
      <c r="D113" s="29">
        <v>5</v>
      </c>
      <c r="E113" s="244" t="s">
        <v>419</v>
      </c>
    </row>
    <row r="114" spans="1:5" s="17" customFormat="1" ht="15">
      <c r="A114" s="459"/>
      <c r="B114" s="25">
        <f t="shared" si="2"/>
        <v>100</v>
      </c>
      <c r="C114" s="57" t="s">
        <v>129</v>
      </c>
      <c r="D114" s="34">
        <v>10</v>
      </c>
      <c r="E114" s="244" t="s">
        <v>419</v>
      </c>
    </row>
    <row r="115" spans="1:5" s="17" customFormat="1" ht="15">
      <c r="A115" s="459"/>
      <c r="B115" s="25">
        <f t="shared" ref="B115:B171" si="3">B114+1</f>
        <v>101</v>
      </c>
      <c r="C115" s="57" t="s">
        <v>130</v>
      </c>
      <c r="D115" s="27">
        <v>0</v>
      </c>
      <c r="E115" s="244" t="s">
        <v>419</v>
      </c>
    </row>
    <row r="116" spans="1:5" s="17" customFormat="1" ht="15">
      <c r="A116" s="459"/>
      <c r="B116" s="25">
        <f t="shared" si="3"/>
        <v>102</v>
      </c>
      <c r="C116" s="57" t="s">
        <v>131</v>
      </c>
      <c r="D116" s="27">
        <v>0</v>
      </c>
      <c r="E116" s="244" t="s">
        <v>419</v>
      </c>
    </row>
    <row r="117" spans="1:5" s="17" customFormat="1" ht="15">
      <c r="A117" s="459"/>
      <c r="B117" s="25">
        <f t="shared" si="3"/>
        <v>103</v>
      </c>
      <c r="C117" s="57" t="s">
        <v>132</v>
      </c>
      <c r="D117" s="27">
        <v>0</v>
      </c>
      <c r="E117" s="244" t="s">
        <v>419</v>
      </c>
    </row>
    <row r="118" spans="1:5" s="17" customFormat="1" ht="15">
      <c r="A118" s="459"/>
      <c r="B118" s="25">
        <f t="shared" si="3"/>
        <v>104</v>
      </c>
      <c r="C118" s="57" t="s">
        <v>133</v>
      </c>
      <c r="D118" s="27">
        <v>0</v>
      </c>
      <c r="E118" s="244" t="s">
        <v>419</v>
      </c>
    </row>
    <row r="119" spans="1:5" s="17" customFormat="1" ht="15">
      <c r="A119" s="459"/>
      <c r="B119" s="25">
        <f t="shared" si="3"/>
        <v>105</v>
      </c>
      <c r="C119" s="57" t="s">
        <v>134</v>
      </c>
      <c r="D119" s="27">
        <v>0</v>
      </c>
      <c r="E119" s="244" t="s">
        <v>419</v>
      </c>
    </row>
    <row r="120" spans="1:5" s="17" customFormat="1" ht="15">
      <c r="A120" s="459"/>
      <c r="B120" s="25">
        <f t="shared" si="3"/>
        <v>106</v>
      </c>
      <c r="C120" s="57" t="s">
        <v>135</v>
      </c>
      <c r="D120" s="27">
        <v>0</v>
      </c>
      <c r="E120" s="244" t="s">
        <v>419</v>
      </c>
    </row>
    <row r="121" spans="1:5" s="17" customFormat="1" ht="15">
      <c r="A121" s="459"/>
      <c r="B121" s="25">
        <f t="shared" si="3"/>
        <v>107</v>
      </c>
      <c r="C121" s="57" t="s">
        <v>136</v>
      </c>
      <c r="D121" s="27">
        <v>0</v>
      </c>
      <c r="E121" s="244" t="s">
        <v>419</v>
      </c>
    </row>
    <row r="122" spans="1:5" s="17" customFormat="1" ht="15">
      <c r="A122" s="459"/>
      <c r="B122" s="25">
        <f t="shared" si="3"/>
        <v>108</v>
      </c>
      <c r="C122" s="57" t="s">
        <v>137</v>
      </c>
      <c r="D122" s="29">
        <v>5</v>
      </c>
      <c r="E122" s="244" t="s">
        <v>419</v>
      </c>
    </row>
    <row r="123" spans="1:5" s="17" customFormat="1" ht="15">
      <c r="A123" s="459"/>
      <c r="B123" s="25">
        <f t="shared" si="3"/>
        <v>109</v>
      </c>
      <c r="C123" s="57" t="s">
        <v>138</v>
      </c>
      <c r="D123" s="29">
        <v>5</v>
      </c>
      <c r="E123" s="244" t="s">
        <v>419</v>
      </c>
    </row>
    <row r="124" spans="1:5" s="17" customFormat="1" ht="15">
      <c r="A124" s="459"/>
      <c r="B124" s="25">
        <f t="shared" si="3"/>
        <v>110</v>
      </c>
      <c r="C124" s="57" t="s">
        <v>139</v>
      </c>
      <c r="D124" s="29">
        <v>5</v>
      </c>
      <c r="E124" s="244" t="s">
        <v>419</v>
      </c>
    </row>
    <row r="125" spans="1:5" s="17" customFormat="1" ht="45">
      <c r="A125" s="459"/>
      <c r="B125" s="25">
        <f t="shared" si="3"/>
        <v>111</v>
      </c>
      <c r="C125" s="57" t="s">
        <v>140</v>
      </c>
      <c r="D125" s="29">
        <v>10</v>
      </c>
      <c r="E125" s="244" t="s">
        <v>419</v>
      </c>
    </row>
    <row r="126" spans="1:5" s="17" customFormat="1" ht="32.25">
      <c r="A126" s="459"/>
      <c r="B126" s="25">
        <f t="shared" si="3"/>
        <v>112</v>
      </c>
      <c r="C126" s="57" t="s">
        <v>141</v>
      </c>
      <c r="D126" s="29">
        <v>5</v>
      </c>
      <c r="E126" s="244" t="s">
        <v>419</v>
      </c>
    </row>
    <row r="127" spans="1:5" s="17" customFormat="1" ht="15">
      <c r="A127" s="459"/>
      <c r="B127" s="25">
        <f t="shared" si="3"/>
        <v>113</v>
      </c>
      <c r="C127" s="63" t="s">
        <v>142</v>
      </c>
      <c r="D127" s="29">
        <v>5</v>
      </c>
      <c r="E127" s="244" t="s">
        <v>419</v>
      </c>
    </row>
    <row r="128" spans="1:5" s="17" customFormat="1" ht="15">
      <c r="A128" s="459"/>
      <c r="B128" s="25">
        <f t="shared" si="3"/>
        <v>114</v>
      </c>
      <c r="C128" s="57" t="s">
        <v>143</v>
      </c>
      <c r="D128" s="27">
        <v>0</v>
      </c>
      <c r="E128" s="244" t="s">
        <v>419</v>
      </c>
    </row>
    <row r="129" spans="1:6" s="17" customFormat="1" ht="15">
      <c r="A129" s="459"/>
      <c r="B129" s="25">
        <f t="shared" si="3"/>
        <v>115</v>
      </c>
      <c r="C129" s="57" t="s">
        <v>144</v>
      </c>
      <c r="D129" s="29">
        <v>5</v>
      </c>
      <c r="E129" s="244" t="s">
        <v>419</v>
      </c>
    </row>
    <row r="130" spans="1:6" s="17" customFormat="1" ht="15">
      <c r="A130" s="459"/>
      <c r="B130" s="25">
        <f t="shared" si="3"/>
        <v>116</v>
      </c>
      <c r="C130" s="57" t="s">
        <v>145</v>
      </c>
      <c r="D130" s="29">
        <v>5</v>
      </c>
      <c r="E130" s="244" t="s">
        <v>419</v>
      </c>
    </row>
    <row r="131" spans="1:6" s="17" customFormat="1" ht="15">
      <c r="A131" s="459"/>
      <c r="B131" s="25">
        <f t="shared" si="3"/>
        <v>117</v>
      </c>
      <c r="C131" s="57" t="s">
        <v>146</v>
      </c>
      <c r="D131" s="27">
        <v>0</v>
      </c>
      <c r="E131" s="244" t="s">
        <v>419</v>
      </c>
    </row>
    <row r="132" spans="1:6" s="17" customFormat="1" ht="15">
      <c r="A132" s="459"/>
      <c r="B132" s="25">
        <f t="shared" si="3"/>
        <v>118</v>
      </c>
      <c r="C132" s="65" t="s">
        <v>147</v>
      </c>
      <c r="D132" s="29">
        <v>5</v>
      </c>
      <c r="E132" s="244" t="s">
        <v>419</v>
      </c>
    </row>
    <row r="133" spans="1:6" s="17" customFormat="1" thickBot="1">
      <c r="A133" s="459"/>
      <c r="B133" s="25">
        <f t="shared" si="3"/>
        <v>119</v>
      </c>
      <c r="C133" s="65" t="s">
        <v>148</v>
      </c>
      <c r="D133" s="222">
        <v>0</v>
      </c>
      <c r="E133" s="312" t="s">
        <v>419</v>
      </c>
      <c r="F133" s="187">
        <f>COUNTIF(E134:E135,"s")</f>
        <v>0</v>
      </c>
    </row>
    <row r="134" spans="1:6" s="17" customFormat="1" ht="30">
      <c r="A134" s="459"/>
      <c r="B134" s="25">
        <f t="shared" si="3"/>
        <v>120</v>
      </c>
      <c r="C134" s="66" t="s">
        <v>149</v>
      </c>
      <c r="D134" s="245">
        <v>5</v>
      </c>
      <c r="E134" s="396" t="s">
        <v>419</v>
      </c>
      <c r="F134" s="184" t="str">
        <f>IF(F133&gt;1,"ERROR, seleccionar només una S","")</f>
        <v/>
      </c>
    </row>
    <row r="135" spans="1:6" s="17" customFormat="1" thickBot="1">
      <c r="A135" s="459"/>
      <c r="B135" s="25">
        <f t="shared" si="3"/>
        <v>121</v>
      </c>
      <c r="C135" s="205" t="s">
        <v>150</v>
      </c>
      <c r="D135" s="246">
        <v>10</v>
      </c>
      <c r="E135" s="398" t="s">
        <v>419</v>
      </c>
    </row>
    <row r="136" spans="1:6" s="17" customFormat="1" ht="30">
      <c r="A136" s="459"/>
      <c r="B136" s="25">
        <f t="shared" si="3"/>
        <v>122</v>
      </c>
      <c r="C136" s="65" t="s">
        <v>151</v>
      </c>
      <c r="D136" s="34">
        <v>10</v>
      </c>
      <c r="E136" s="306" t="s">
        <v>419</v>
      </c>
    </row>
    <row r="137" spans="1:6" s="17" customFormat="1" ht="15">
      <c r="A137" s="459"/>
      <c r="B137" s="25">
        <f t="shared" si="3"/>
        <v>123</v>
      </c>
      <c r="C137" s="65" t="s">
        <v>152</v>
      </c>
      <c r="D137" s="27">
        <v>0</v>
      </c>
      <c r="E137" s="244" t="s">
        <v>419</v>
      </c>
    </row>
    <row r="138" spans="1:6" s="17" customFormat="1" ht="60">
      <c r="A138" s="459"/>
      <c r="B138" s="25">
        <f t="shared" si="3"/>
        <v>124</v>
      </c>
      <c r="C138" s="65" t="s">
        <v>153</v>
      </c>
      <c r="D138" s="27">
        <v>0</v>
      </c>
      <c r="E138" s="244" t="s">
        <v>419</v>
      </c>
    </row>
    <row r="139" spans="1:6" s="17" customFormat="1" ht="75">
      <c r="A139" s="459"/>
      <c r="B139" s="25">
        <f t="shared" si="3"/>
        <v>125</v>
      </c>
      <c r="C139" s="65" t="s">
        <v>154</v>
      </c>
      <c r="D139" s="27">
        <v>0</v>
      </c>
      <c r="E139" s="244" t="s">
        <v>419</v>
      </c>
    </row>
    <row r="140" spans="1:6" s="17" customFormat="1" thickBot="1">
      <c r="A140" s="459" t="s">
        <v>155</v>
      </c>
      <c r="B140" s="25">
        <f t="shared" si="3"/>
        <v>126</v>
      </c>
      <c r="C140" s="57" t="s">
        <v>156</v>
      </c>
      <c r="D140" s="222">
        <v>0</v>
      </c>
      <c r="E140" s="312" t="s">
        <v>419</v>
      </c>
      <c r="F140" s="187">
        <f>COUNTIF(E141:E142,"s")</f>
        <v>0</v>
      </c>
    </row>
    <row r="141" spans="1:6" s="17" customFormat="1" ht="15">
      <c r="A141" s="459"/>
      <c r="B141" s="25">
        <f t="shared" si="3"/>
        <v>127</v>
      </c>
      <c r="C141" s="60" t="s">
        <v>158</v>
      </c>
      <c r="D141" s="245">
        <v>10</v>
      </c>
      <c r="E141" s="396" t="s">
        <v>419</v>
      </c>
      <c r="F141" s="184" t="str">
        <f>IF(F140&gt;1,"ERROR, seleccionar només una S","")</f>
        <v/>
      </c>
    </row>
    <row r="142" spans="1:6" s="17" customFormat="1" thickBot="1">
      <c r="A142" s="459"/>
      <c r="B142" s="25">
        <f t="shared" si="3"/>
        <v>128</v>
      </c>
      <c r="C142" s="60" t="s">
        <v>159</v>
      </c>
      <c r="D142" s="246">
        <v>15</v>
      </c>
      <c r="E142" s="398" t="s">
        <v>419</v>
      </c>
    </row>
    <row r="143" spans="1:6" s="17" customFormat="1" ht="15">
      <c r="A143" s="459" t="s">
        <v>160</v>
      </c>
      <c r="B143" s="415">
        <v>129</v>
      </c>
      <c r="C143" s="57" t="s">
        <v>161</v>
      </c>
      <c r="D143" s="416">
        <v>20</v>
      </c>
      <c r="E143" s="306" t="s">
        <v>419</v>
      </c>
    </row>
    <row r="144" spans="1:6" s="17" customFormat="1" ht="15">
      <c r="A144" s="459"/>
      <c r="B144" s="415">
        <v>130</v>
      </c>
      <c r="C144" s="57" t="s">
        <v>162</v>
      </c>
      <c r="D144" s="416">
        <v>10</v>
      </c>
      <c r="E144" s="244" t="s">
        <v>419</v>
      </c>
    </row>
    <row r="145" spans="1:5" s="17" customFormat="1" ht="15">
      <c r="A145" s="459"/>
      <c r="B145" s="415">
        <v>131</v>
      </c>
      <c r="C145" s="57" t="s">
        <v>163</v>
      </c>
      <c r="D145" s="416">
        <v>10</v>
      </c>
      <c r="E145" s="244" t="s">
        <v>419</v>
      </c>
    </row>
    <row r="146" spans="1:5" s="17" customFormat="1" ht="15">
      <c r="A146" s="459"/>
      <c r="B146" s="415">
        <v>132</v>
      </c>
      <c r="C146" s="57" t="s">
        <v>164</v>
      </c>
      <c r="D146" s="416">
        <v>15</v>
      </c>
      <c r="E146" s="244" t="s">
        <v>419</v>
      </c>
    </row>
    <row r="147" spans="1:5" s="17" customFormat="1" ht="15">
      <c r="A147" s="459"/>
      <c r="B147" s="415">
        <v>133</v>
      </c>
      <c r="C147" s="57" t="s">
        <v>165</v>
      </c>
      <c r="D147" s="416">
        <v>5</v>
      </c>
      <c r="E147" s="244" t="s">
        <v>419</v>
      </c>
    </row>
    <row r="148" spans="1:5" s="17" customFormat="1" ht="15">
      <c r="A148" s="459"/>
      <c r="B148" s="25">
        <f t="shared" si="3"/>
        <v>134</v>
      </c>
      <c r="C148" s="57" t="s">
        <v>166</v>
      </c>
      <c r="D148" s="27">
        <v>0</v>
      </c>
      <c r="E148" s="244" t="s">
        <v>419</v>
      </c>
    </row>
    <row r="149" spans="1:5" s="17" customFormat="1" ht="15">
      <c r="A149" s="459"/>
      <c r="B149" s="25">
        <f t="shared" si="3"/>
        <v>135</v>
      </c>
      <c r="C149" s="57" t="s">
        <v>167</v>
      </c>
      <c r="D149" s="29">
        <v>20</v>
      </c>
      <c r="E149" s="244" t="s">
        <v>419</v>
      </c>
    </row>
    <row r="150" spans="1:5" s="17" customFormat="1" ht="15" customHeight="1">
      <c r="A150" s="480" t="s">
        <v>168</v>
      </c>
      <c r="B150" s="25">
        <f t="shared" si="3"/>
        <v>136</v>
      </c>
      <c r="C150" s="65" t="s">
        <v>169</v>
      </c>
      <c r="D150" s="29">
        <v>5</v>
      </c>
      <c r="E150" s="244" t="s">
        <v>419</v>
      </c>
    </row>
    <row r="151" spans="1:5" s="17" customFormat="1" ht="15">
      <c r="A151" s="480"/>
      <c r="B151" s="25">
        <f t="shared" si="3"/>
        <v>137</v>
      </c>
      <c r="C151" s="65" t="s">
        <v>170</v>
      </c>
      <c r="D151" s="29">
        <v>5</v>
      </c>
      <c r="E151" s="244" t="s">
        <v>419</v>
      </c>
    </row>
    <row r="152" spans="1:5" s="17" customFormat="1" ht="30">
      <c r="A152" s="480"/>
      <c r="B152" s="25">
        <f t="shared" si="3"/>
        <v>138</v>
      </c>
      <c r="C152" s="65" t="s">
        <v>171</v>
      </c>
      <c r="D152" s="27">
        <v>0</v>
      </c>
      <c r="E152" s="244" t="s">
        <v>419</v>
      </c>
    </row>
    <row r="153" spans="1:5" s="17" customFormat="1" ht="15">
      <c r="A153" s="480"/>
      <c r="B153" s="25">
        <f t="shared" si="3"/>
        <v>139</v>
      </c>
      <c r="C153" s="65" t="s">
        <v>172</v>
      </c>
      <c r="D153" s="29">
        <v>5</v>
      </c>
      <c r="E153" s="244" t="s">
        <v>419</v>
      </c>
    </row>
    <row r="154" spans="1:5" s="17" customFormat="1" ht="15">
      <c r="A154" s="480"/>
      <c r="B154" s="25">
        <f t="shared" si="3"/>
        <v>140</v>
      </c>
      <c r="C154" s="65" t="s">
        <v>173</v>
      </c>
      <c r="D154" s="29">
        <v>5</v>
      </c>
      <c r="E154" s="244" t="s">
        <v>419</v>
      </c>
    </row>
    <row r="155" spans="1:5" s="17" customFormat="1" ht="30">
      <c r="A155" s="480"/>
      <c r="B155" s="25">
        <f t="shared" si="3"/>
        <v>141</v>
      </c>
      <c r="C155" s="65" t="s">
        <v>174</v>
      </c>
      <c r="D155" s="29">
        <v>5</v>
      </c>
      <c r="E155" s="244" t="s">
        <v>419</v>
      </c>
    </row>
    <row r="156" spans="1:5" s="17" customFormat="1" ht="15">
      <c r="A156" s="480"/>
      <c r="B156" s="25">
        <f t="shared" si="3"/>
        <v>142</v>
      </c>
      <c r="C156" s="67" t="s">
        <v>175</v>
      </c>
      <c r="D156" s="27">
        <v>0</v>
      </c>
      <c r="E156" s="244" t="s">
        <v>419</v>
      </c>
    </row>
    <row r="157" spans="1:5" s="17" customFormat="1" ht="15">
      <c r="A157" s="480"/>
      <c r="B157" s="25">
        <f t="shared" si="3"/>
        <v>143</v>
      </c>
      <c r="C157" s="65" t="s">
        <v>176</v>
      </c>
      <c r="D157" s="29">
        <v>10</v>
      </c>
      <c r="E157" s="244" t="s">
        <v>419</v>
      </c>
    </row>
    <row r="158" spans="1:5" s="17" customFormat="1" ht="15">
      <c r="A158" s="480"/>
      <c r="B158" s="25">
        <f t="shared" si="3"/>
        <v>144</v>
      </c>
      <c r="C158" s="65" t="s">
        <v>177</v>
      </c>
      <c r="D158" s="27">
        <v>0</v>
      </c>
      <c r="E158" s="244" t="s">
        <v>419</v>
      </c>
    </row>
    <row r="159" spans="1:5" s="17" customFormat="1" ht="15">
      <c r="A159" s="480"/>
      <c r="B159" s="25">
        <f t="shared" si="3"/>
        <v>145</v>
      </c>
      <c r="C159" s="65" t="s">
        <v>178</v>
      </c>
      <c r="D159" s="29">
        <v>5</v>
      </c>
      <c r="E159" s="244" t="s">
        <v>419</v>
      </c>
    </row>
    <row r="160" spans="1:5" s="17" customFormat="1" ht="15">
      <c r="A160" s="480"/>
      <c r="B160" s="25">
        <f t="shared" si="3"/>
        <v>146</v>
      </c>
      <c r="C160" s="65" t="s">
        <v>179</v>
      </c>
      <c r="D160" s="29">
        <v>5</v>
      </c>
      <c r="E160" s="244" t="s">
        <v>419</v>
      </c>
    </row>
    <row r="161" spans="1:5" s="17" customFormat="1" ht="30">
      <c r="A161" s="480"/>
      <c r="B161" s="25">
        <f t="shared" si="3"/>
        <v>147</v>
      </c>
      <c r="C161" s="65" t="s">
        <v>180</v>
      </c>
      <c r="D161" s="29">
        <v>5</v>
      </c>
      <c r="E161" s="244" t="s">
        <v>419</v>
      </c>
    </row>
    <row r="162" spans="1:5" s="17" customFormat="1" ht="15">
      <c r="A162" s="480"/>
      <c r="B162" s="25">
        <f t="shared" si="3"/>
        <v>148</v>
      </c>
      <c r="C162" s="65" t="s">
        <v>181</v>
      </c>
      <c r="D162" s="29">
        <v>5</v>
      </c>
      <c r="E162" s="244" t="s">
        <v>419</v>
      </c>
    </row>
    <row r="163" spans="1:5" s="17" customFormat="1" ht="30">
      <c r="A163" s="480"/>
      <c r="B163" s="25">
        <f t="shared" si="3"/>
        <v>149</v>
      </c>
      <c r="C163" s="65" t="s">
        <v>182</v>
      </c>
      <c r="D163" s="29">
        <v>5</v>
      </c>
      <c r="E163" s="244" t="s">
        <v>419</v>
      </c>
    </row>
    <row r="164" spans="1:5" s="17" customFormat="1" ht="15">
      <c r="A164" s="459" t="s">
        <v>51</v>
      </c>
      <c r="B164" s="25">
        <f t="shared" si="3"/>
        <v>150</v>
      </c>
      <c r="C164" s="65" t="s">
        <v>183</v>
      </c>
      <c r="D164" s="27">
        <v>0</v>
      </c>
      <c r="E164" s="244" t="s">
        <v>419</v>
      </c>
    </row>
    <row r="165" spans="1:5" s="17" customFormat="1" ht="15">
      <c r="A165" s="459"/>
      <c r="B165" s="25">
        <f t="shared" si="3"/>
        <v>151</v>
      </c>
      <c r="C165" s="65" t="s">
        <v>184</v>
      </c>
      <c r="D165" s="29">
        <v>5</v>
      </c>
      <c r="E165" s="244" t="s">
        <v>419</v>
      </c>
    </row>
    <row r="166" spans="1:5" s="17" customFormat="1" ht="15">
      <c r="A166" s="459"/>
      <c r="B166" s="25">
        <f t="shared" si="3"/>
        <v>152</v>
      </c>
      <c r="C166" s="65" t="s">
        <v>185</v>
      </c>
      <c r="D166" s="29">
        <v>5</v>
      </c>
      <c r="E166" s="244" t="s">
        <v>419</v>
      </c>
    </row>
    <row r="167" spans="1:5" s="17" customFormat="1" ht="15">
      <c r="A167" s="459"/>
      <c r="B167" s="25">
        <f t="shared" si="3"/>
        <v>153</v>
      </c>
      <c r="C167" s="68" t="s">
        <v>186</v>
      </c>
      <c r="D167" s="29">
        <v>5</v>
      </c>
      <c r="E167" s="244" t="s">
        <v>419</v>
      </c>
    </row>
    <row r="168" spans="1:5" s="17" customFormat="1" ht="15">
      <c r="A168" s="459"/>
      <c r="B168" s="25">
        <f t="shared" si="3"/>
        <v>154</v>
      </c>
      <c r="C168" s="65" t="s">
        <v>187</v>
      </c>
      <c r="D168" s="29">
        <v>5</v>
      </c>
      <c r="E168" s="244" t="s">
        <v>419</v>
      </c>
    </row>
    <row r="169" spans="1:5" s="17" customFormat="1" ht="15">
      <c r="A169" s="459"/>
      <c r="B169" s="25">
        <f t="shared" si="3"/>
        <v>155</v>
      </c>
      <c r="C169" s="69" t="s">
        <v>188</v>
      </c>
      <c r="D169" s="29">
        <v>5</v>
      </c>
      <c r="E169" s="244" t="s">
        <v>419</v>
      </c>
    </row>
    <row r="170" spans="1:5" s="17" customFormat="1" ht="15">
      <c r="A170" s="459"/>
      <c r="B170" s="25">
        <f t="shared" si="3"/>
        <v>156</v>
      </c>
      <c r="C170" s="65" t="s">
        <v>189</v>
      </c>
      <c r="D170" s="29">
        <v>5</v>
      </c>
      <c r="E170" s="244" t="s">
        <v>419</v>
      </c>
    </row>
    <row r="171" spans="1:5" s="17" customFormat="1" thickBot="1">
      <c r="A171" s="481"/>
      <c r="B171" s="25">
        <f t="shared" si="3"/>
        <v>157</v>
      </c>
      <c r="C171" s="70" t="s">
        <v>190</v>
      </c>
      <c r="D171" s="71">
        <v>10</v>
      </c>
      <c r="E171" s="404" t="s">
        <v>419</v>
      </c>
    </row>
    <row r="172" spans="1:5" s="17" customFormat="1" thickBot="1">
      <c r="A172" s="42"/>
      <c r="B172" s="228"/>
      <c r="C172" s="227" t="s">
        <v>57</v>
      </c>
      <c r="D172" s="231">
        <v>505</v>
      </c>
      <c r="E172" s="16"/>
    </row>
    <row r="173" spans="1:5" s="17" customFormat="1" thickBot="1">
      <c r="A173" s="42"/>
      <c r="B173" s="43"/>
      <c r="C173" s="448" t="s">
        <v>424</v>
      </c>
      <c r="D173" s="234">
        <f>SUMIF($E$49:$E$171,"S",D49:D171)</f>
        <v>0</v>
      </c>
      <c r="E173" s="16"/>
    </row>
    <row r="174" spans="1:5" s="17" customFormat="1" thickBot="1">
      <c r="A174" s="42"/>
      <c r="B174" s="43"/>
      <c r="C174" s="44"/>
      <c r="D174" s="232">
        <f>D173/D172</f>
        <v>0</v>
      </c>
      <c r="E174" s="161"/>
    </row>
    <row r="175" spans="1:5" s="17" customFormat="1" thickBot="1">
      <c r="A175" s="42"/>
      <c r="B175" s="43"/>
      <c r="C175" s="45"/>
      <c r="D175" s="46"/>
      <c r="E175" s="161"/>
    </row>
    <row r="176" spans="1:5" s="17" customFormat="1" thickBot="1">
      <c r="A176" s="47"/>
      <c r="B176" s="48"/>
      <c r="C176" s="256" t="s">
        <v>191</v>
      </c>
      <c r="D176" s="225">
        <v>51</v>
      </c>
      <c r="E176" s="160"/>
    </row>
    <row r="177" spans="1:8" s="51" customFormat="1" thickBot="1">
      <c r="A177" s="49"/>
      <c r="B177" s="48"/>
      <c r="C177" s="255" t="s">
        <v>329</v>
      </c>
      <c r="D177" s="220">
        <f>COUNTIFS(D49:D171,"=0",$E$49:$E$171,"=S")</f>
        <v>0</v>
      </c>
      <c r="E177" s="50"/>
    </row>
    <row r="178" spans="1:8" s="51" customFormat="1" thickBot="1">
      <c r="A178" s="49"/>
      <c r="B178" s="48"/>
      <c r="C178" s="52"/>
      <c r="D178" s="238">
        <f>D177/D176</f>
        <v>0</v>
      </c>
      <c r="E178" s="50"/>
    </row>
    <row r="179" spans="1:8" s="17" customFormat="1" ht="15">
      <c r="A179" s="73"/>
      <c r="B179" s="73"/>
      <c r="C179" s="74"/>
      <c r="D179" s="46"/>
      <c r="E179" s="16"/>
    </row>
    <row r="180" spans="1:8" s="17" customFormat="1" thickBot="1">
      <c r="A180" s="73"/>
      <c r="B180" s="75"/>
      <c r="C180" s="76"/>
      <c r="D180" s="73"/>
      <c r="E180" s="77"/>
    </row>
    <row r="181" spans="1:8" s="17" customFormat="1" thickBot="1">
      <c r="A181" s="438" t="s">
        <v>192</v>
      </c>
      <c r="B181" s="439"/>
      <c r="C181" s="439"/>
      <c r="D181" s="439"/>
      <c r="E181" s="449"/>
    </row>
    <row r="182" spans="1:8" s="17" customFormat="1" ht="15" customHeight="1">
      <c r="A182" s="483" t="s">
        <v>193</v>
      </c>
      <c r="B182" s="21">
        <f>B171+1</f>
        <v>158</v>
      </c>
      <c r="C182" s="78" t="s">
        <v>194</v>
      </c>
      <c r="D182" s="221">
        <v>0</v>
      </c>
      <c r="E182" s="244" t="s">
        <v>419</v>
      </c>
    </row>
    <row r="183" spans="1:8" s="17" customFormat="1" ht="30">
      <c r="A183" s="495"/>
      <c r="B183" s="25">
        <f>B182+1</f>
        <v>159</v>
      </c>
      <c r="C183" s="65" t="s">
        <v>195</v>
      </c>
      <c r="D183" s="27">
        <v>0</v>
      </c>
      <c r="E183" s="244" t="s">
        <v>419</v>
      </c>
      <c r="F183" s="123"/>
    </row>
    <row r="184" spans="1:8" s="17" customFormat="1" ht="30">
      <c r="A184" s="495"/>
      <c r="B184" s="25">
        <f t="shared" ref="B184:B200" si="4">B183+1</f>
        <v>160</v>
      </c>
      <c r="C184" s="65" t="s">
        <v>196</v>
      </c>
      <c r="D184" s="27">
        <v>0</v>
      </c>
      <c r="E184" s="244" t="s">
        <v>419</v>
      </c>
      <c r="F184" s="123"/>
    </row>
    <row r="185" spans="1:8" s="17" customFormat="1" ht="15">
      <c r="A185" s="495"/>
      <c r="B185" s="25">
        <f t="shared" si="4"/>
        <v>161</v>
      </c>
      <c r="C185" s="66" t="s">
        <v>197</v>
      </c>
      <c r="D185" s="59">
        <v>0</v>
      </c>
      <c r="E185" s="312" t="s">
        <v>419</v>
      </c>
      <c r="F185" s="123"/>
    </row>
    <row r="186" spans="1:8" s="17" customFormat="1" ht="30.75" thickBot="1">
      <c r="A186" s="495"/>
      <c r="B186" s="25">
        <f t="shared" si="4"/>
        <v>162</v>
      </c>
      <c r="C186" s="66" t="s">
        <v>198</v>
      </c>
      <c r="D186" s="222">
        <v>0</v>
      </c>
      <c r="E186" s="244" t="s">
        <v>419</v>
      </c>
      <c r="F186" s="189"/>
    </row>
    <row r="187" spans="1:8" s="17" customFormat="1" ht="30">
      <c r="A187" s="495"/>
      <c r="B187" s="25">
        <f t="shared" si="4"/>
        <v>163</v>
      </c>
      <c r="C187" s="66" t="s">
        <v>199</v>
      </c>
      <c r="D187" s="245">
        <v>5</v>
      </c>
      <c r="E187" s="396" t="s">
        <v>419</v>
      </c>
      <c r="F187" s="187">
        <f>COUNTIF(E187:E188,"s")</f>
        <v>0</v>
      </c>
    </row>
    <row r="188" spans="1:8" s="17" customFormat="1" ht="30.75" thickBot="1">
      <c r="A188" s="495"/>
      <c r="B188" s="79">
        <f t="shared" si="4"/>
        <v>164</v>
      </c>
      <c r="C188" s="382" t="s">
        <v>200</v>
      </c>
      <c r="D188" s="246">
        <v>5</v>
      </c>
      <c r="E188" s="398" t="s">
        <v>419</v>
      </c>
      <c r="F188" s="520" t="str">
        <f>IF(F187&gt;1,"ERROR, seleccionar només una S","")</f>
        <v/>
      </c>
      <c r="G188" s="521"/>
      <c r="H188" s="521"/>
    </row>
    <row r="189" spans="1:8" s="17" customFormat="1" ht="15.75" customHeight="1" thickBot="1">
      <c r="A189" s="457" t="s">
        <v>201</v>
      </c>
      <c r="B189" s="458"/>
      <c r="C189" s="458"/>
      <c r="D189" s="516"/>
      <c r="E189" s="388" t="s">
        <v>419</v>
      </c>
    </row>
    <row r="190" spans="1:8" s="17" customFormat="1" ht="45">
      <c r="A190" s="383" t="s">
        <v>202</v>
      </c>
      <c r="B190" s="384">
        <f>B188+1</f>
        <v>165</v>
      </c>
      <c r="C190" s="311" t="s">
        <v>203</v>
      </c>
      <c r="D190" s="221">
        <v>0</v>
      </c>
      <c r="E190" s="342" t="s">
        <v>419</v>
      </c>
    </row>
    <row r="191" spans="1:8" s="17" customFormat="1" ht="30.75" thickBot="1">
      <c r="A191" s="441" t="s">
        <v>14</v>
      </c>
      <c r="B191" s="25">
        <f t="shared" si="4"/>
        <v>166</v>
      </c>
      <c r="C191" s="57" t="s">
        <v>204</v>
      </c>
      <c r="D191" s="59">
        <v>0</v>
      </c>
      <c r="E191" s="312" t="s">
        <v>419</v>
      </c>
      <c r="F191" s="187">
        <f>COUNTIF(E192:E194,"s")</f>
        <v>0</v>
      </c>
    </row>
    <row r="192" spans="1:8" s="17" customFormat="1" ht="30">
      <c r="A192" s="465" t="s">
        <v>205</v>
      </c>
      <c r="B192" s="25">
        <f t="shared" si="4"/>
        <v>167</v>
      </c>
      <c r="C192" s="33" t="s">
        <v>206</v>
      </c>
      <c r="D192" s="245">
        <v>5</v>
      </c>
      <c r="E192" s="396" t="s">
        <v>419</v>
      </c>
      <c r="F192" s="184" t="str">
        <f>IF(F191&gt;1,"ERROR, seleccionar només una S","")</f>
        <v/>
      </c>
    </row>
    <row r="193" spans="1:6" s="17" customFormat="1" ht="30">
      <c r="A193" s="465"/>
      <c r="B193" s="25">
        <f t="shared" si="4"/>
        <v>168</v>
      </c>
      <c r="C193" s="33" t="s">
        <v>207</v>
      </c>
      <c r="D193" s="322">
        <v>10</v>
      </c>
      <c r="E193" s="397" t="s">
        <v>419</v>
      </c>
    </row>
    <row r="194" spans="1:6" s="17" customFormat="1" ht="30.75" thickBot="1">
      <c r="A194" s="465"/>
      <c r="B194" s="25">
        <f t="shared" si="4"/>
        <v>169</v>
      </c>
      <c r="C194" s="33" t="s">
        <v>208</v>
      </c>
      <c r="D194" s="246">
        <v>15</v>
      </c>
      <c r="E194" s="398" t="s">
        <v>419</v>
      </c>
    </row>
    <row r="195" spans="1:6" s="17" customFormat="1" ht="15">
      <c r="A195" s="465"/>
      <c r="B195" s="25">
        <f t="shared" si="4"/>
        <v>170</v>
      </c>
      <c r="C195" s="37" t="s">
        <v>209</v>
      </c>
      <c r="D195" s="34">
        <v>5</v>
      </c>
      <c r="E195" s="306" t="s">
        <v>419</v>
      </c>
    </row>
    <row r="196" spans="1:6" s="17" customFormat="1" ht="45.75" thickBot="1">
      <c r="A196" s="465"/>
      <c r="B196" s="25">
        <f t="shared" si="4"/>
        <v>171</v>
      </c>
      <c r="C196" s="37" t="s">
        <v>210</v>
      </c>
      <c r="D196" s="88">
        <v>0</v>
      </c>
      <c r="E196" s="312" t="s">
        <v>419</v>
      </c>
    </row>
    <row r="197" spans="1:6" customFormat="1" ht="15.75" customHeight="1" thickBot="1">
      <c r="A197" s="461" t="s">
        <v>211</v>
      </c>
      <c r="B197" s="462"/>
      <c r="C197" s="462"/>
      <c r="D197" s="462"/>
      <c r="E197" s="517"/>
    </row>
    <row r="198" spans="1:6" s="17" customFormat="1" thickBot="1">
      <c r="A198" s="465" t="s">
        <v>212</v>
      </c>
      <c r="B198" s="25">
        <f>B196+1</f>
        <v>172</v>
      </c>
      <c r="C198" s="36" t="s">
        <v>213</v>
      </c>
      <c r="D198" s="326">
        <v>0</v>
      </c>
      <c r="E198" s="321" t="s">
        <v>419</v>
      </c>
      <c r="F198" s="187">
        <f>COUNTIF(E199:E200,"s")</f>
        <v>0</v>
      </c>
    </row>
    <row r="199" spans="1:6" s="17" customFormat="1" ht="15">
      <c r="A199" s="465"/>
      <c r="B199" s="25">
        <f t="shared" si="4"/>
        <v>173</v>
      </c>
      <c r="C199" s="36" t="s">
        <v>214</v>
      </c>
      <c r="D199" s="245">
        <v>5</v>
      </c>
      <c r="E199" s="396" t="s">
        <v>419</v>
      </c>
      <c r="F199" s="184" t="str">
        <f>IF(F198&gt;1,"ERROR, seleccionar només una S","")</f>
        <v/>
      </c>
    </row>
    <row r="200" spans="1:6" s="17" customFormat="1" thickBot="1">
      <c r="A200" s="465"/>
      <c r="B200" s="25">
        <f t="shared" si="4"/>
        <v>174</v>
      </c>
      <c r="C200" s="168" t="s">
        <v>215</v>
      </c>
      <c r="D200" s="246">
        <v>10</v>
      </c>
      <c r="E200" s="398" t="s">
        <v>419</v>
      </c>
    </row>
    <row r="201" spans="1:6" s="17" customFormat="1" thickBot="1">
      <c r="A201" s="465"/>
      <c r="B201" s="463" t="s">
        <v>216</v>
      </c>
      <c r="C201" s="464"/>
      <c r="D201" s="502"/>
      <c r="E201" s="424"/>
    </row>
    <row r="202" spans="1:6" s="17" customFormat="1" ht="15">
      <c r="A202" s="465"/>
      <c r="B202" s="25">
        <f>B200+1</f>
        <v>175</v>
      </c>
      <c r="C202" s="218" t="s">
        <v>217</v>
      </c>
      <c r="D202" s="221">
        <v>0</v>
      </c>
      <c r="E202" s="342" t="s">
        <v>419</v>
      </c>
    </row>
    <row r="203" spans="1:6" s="17" customFormat="1" ht="15">
      <c r="A203" s="465"/>
      <c r="B203" s="25">
        <f>B202+1</f>
        <v>176</v>
      </c>
      <c r="C203" s="1" t="s">
        <v>218</v>
      </c>
      <c r="D203" s="27">
        <v>0</v>
      </c>
      <c r="E203" s="244" t="s">
        <v>419</v>
      </c>
    </row>
    <row r="204" spans="1:6" s="17" customFormat="1" ht="15">
      <c r="A204" s="465"/>
      <c r="B204" s="25">
        <f t="shared" ref="B204:B266" si="5">B203+1</f>
        <v>177</v>
      </c>
      <c r="C204" s="1" t="s">
        <v>219</v>
      </c>
      <c r="D204" s="27">
        <v>0</v>
      </c>
      <c r="E204" s="244" t="s">
        <v>419</v>
      </c>
    </row>
    <row r="205" spans="1:6" s="17" customFormat="1" ht="15">
      <c r="A205" s="465"/>
      <c r="B205" s="25">
        <f t="shared" si="5"/>
        <v>178</v>
      </c>
      <c r="C205" s="1" t="s">
        <v>220</v>
      </c>
      <c r="D205" s="27">
        <v>0</v>
      </c>
      <c r="E205" s="244" t="s">
        <v>419</v>
      </c>
    </row>
    <row r="206" spans="1:6" s="17" customFormat="1" ht="15">
      <c r="A206" s="465"/>
      <c r="B206" s="25">
        <f t="shared" si="5"/>
        <v>179</v>
      </c>
      <c r="C206" s="1" t="s">
        <v>221</v>
      </c>
      <c r="D206" s="27">
        <v>0</v>
      </c>
      <c r="E206" s="244" t="s">
        <v>419</v>
      </c>
    </row>
    <row r="207" spans="1:6" s="17" customFormat="1" ht="15">
      <c r="A207" s="465"/>
      <c r="B207" s="25">
        <f t="shared" si="5"/>
        <v>180</v>
      </c>
      <c r="C207" s="1" t="s">
        <v>222</v>
      </c>
      <c r="D207" s="59">
        <v>0</v>
      </c>
      <c r="E207" s="244" t="s">
        <v>419</v>
      </c>
    </row>
    <row r="208" spans="1:6" s="17" customFormat="1" ht="15">
      <c r="A208" s="465"/>
      <c r="B208" s="25">
        <f t="shared" si="5"/>
        <v>181</v>
      </c>
      <c r="C208" s="2" t="s">
        <v>223</v>
      </c>
      <c r="D208" s="59">
        <v>0</v>
      </c>
      <c r="E208" s="244" t="s">
        <v>419</v>
      </c>
    </row>
    <row r="209" spans="1:6" s="17" customFormat="1" ht="15">
      <c r="A209" s="465"/>
      <c r="B209" s="25">
        <f t="shared" si="5"/>
        <v>182</v>
      </c>
      <c r="C209" s="2" t="s">
        <v>224</v>
      </c>
      <c r="D209" s="79">
        <v>5</v>
      </c>
      <c r="E209" s="244" t="s">
        <v>419</v>
      </c>
    </row>
    <row r="210" spans="1:6" s="17" customFormat="1" ht="15">
      <c r="A210" s="465"/>
      <c r="B210" s="25">
        <f t="shared" si="5"/>
        <v>183</v>
      </c>
      <c r="C210" s="2" t="s">
        <v>225</v>
      </c>
      <c r="D210" s="25">
        <v>2</v>
      </c>
      <c r="E210" s="244" t="s">
        <v>419</v>
      </c>
    </row>
    <row r="211" spans="1:6" s="17" customFormat="1" thickBot="1">
      <c r="A211" s="465"/>
      <c r="B211" s="25">
        <f t="shared" si="5"/>
        <v>184</v>
      </c>
      <c r="C211" s="2" t="s">
        <v>226</v>
      </c>
      <c r="D211" s="80">
        <v>0</v>
      </c>
      <c r="E211" s="312" t="s">
        <v>419</v>
      </c>
      <c r="F211" s="187">
        <f>COUNTIF(E212:E213,"s")</f>
        <v>0</v>
      </c>
    </row>
    <row r="212" spans="1:6" s="17" customFormat="1" ht="15">
      <c r="A212" s="465"/>
      <c r="B212" s="25">
        <f t="shared" si="5"/>
        <v>185</v>
      </c>
      <c r="C212" s="2" t="s">
        <v>227</v>
      </c>
      <c r="D212" s="245">
        <v>1</v>
      </c>
      <c r="E212" s="396" t="s">
        <v>419</v>
      </c>
      <c r="F212" s="184" t="str">
        <f>IF(F211&gt;1,"ERROR, seleccionar només una S","")</f>
        <v/>
      </c>
    </row>
    <row r="213" spans="1:6" s="17" customFormat="1" thickBot="1">
      <c r="A213" s="465"/>
      <c r="B213" s="25">
        <f t="shared" si="5"/>
        <v>186</v>
      </c>
      <c r="C213" s="2" t="s">
        <v>228</v>
      </c>
      <c r="D213" s="324">
        <v>2</v>
      </c>
      <c r="E213" s="398" t="s">
        <v>419</v>
      </c>
    </row>
    <row r="214" spans="1:6" s="17" customFormat="1" ht="15">
      <c r="A214" s="465"/>
      <c r="B214" s="25">
        <f t="shared" si="5"/>
        <v>187</v>
      </c>
      <c r="C214" s="1" t="s">
        <v>229</v>
      </c>
      <c r="D214" s="34">
        <v>1</v>
      </c>
      <c r="E214" s="306" t="s">
        <v>419</v>
      </c>
    </row>
    <row r="215" spans="1:6" s="17" customFormat="1" ht="15">
      <c r="A215" s="465"/>
      <c r="B215" s="25">
        <f t="shared" si="5"/>
        <v>188</v>
      </c>
      <c r="C215" s="1" t="s">
        <v>230</v>
      </c>
      <c r="D215" s="29">
        <v>1</v>
      </c>
      <c r="E215" s="244" t="s">
        <v>419</v>
      </c>
    </row>
    <row r="216" spans="1:6" s="17" customFormat="1" ht="15">
      <c r="A216" s="465"/>
      <c r="B216" s="25">
        <f t="shared" si="5"/>
        <v>189</v>
      </c>
      <c r="C216" s="1" t="s">
        <v>231</v>
      </c>
      <c r="D216" s="29">
        <v>1</v>
      </c>
      <c r="E216" s="244" t="s">
        <v>419</v>
      </c>
    </row>
    <row r="217" spans="1:6" s="17" customFormat="1" ht="15">
      <c r="A217" s="465"/>
      <c r="B217" s="25">
        <f t="shared" si="5"/>
        <v>190</v>
      </c>
      <c r="C217" s="1" t="s">
        <v>232</v>
      </c>
      <c r="D217" s="29">
        <v>1</v>
      </c>
      <c r="E217" s="244" t="s">
        <v>419</v>
      </c>
    </row>
    <row r="218" spans="1:6" s="17" customFormat="1" ht="15">
      <c r="A218" s="465"/>
      <c r="B218" s="25">
        <f t="shared" si="5"/>
        <v>191</v>
      </c>
      <c r="C218" s="1" t="s">
        <v>233</v>
      </c>
      <c r="D218" s="3">
        <v>1</v>
      </c>
      <c r="E218" s="244" t="s">
        <v>419</v>
      </c>
    </row>
    <row r="219" spans="1:6" s="17" customFormat="1" thickBot="1">
      <c r="A219" s="465"/>
      <c r="B219" s="25">
        <f t="shared" si="5"/>
        <v>192</v>
      </c>
      <c r="C219" s="2" t="s">
        <v>234</v>
      </c>
      <c r="D219" s="222">
        <v>0</v>
      </c>
      <c r="E219" s="312" t="s">
        <v>419</v>
      </c>
      <c r="F219" s="187">
        <f>COUNTIF(E220:E221,"s")</f>
        <v>0</v>
      </c>
    </row>
    <row r="220" spans="1:6" s="17" customFormat="1" ht="15">
      <c r="A220" s="465"/>
      <c r="B220" s="25">
        <f t="shared" si="5"/>
        <v>193</v>
      </c>
      <c r="C220" s="2" t="s">
        <v>235</v>
      </c>
      <c r="D220" s="245">
        <v>1</v>
      </c>
      <c r="E220" s="396" t="s">
        <v>419</v>
      </c>
      <c r="F220" s="184" t="str">
        <f>IF(F219&gt;1,"ERROR, seleccionar només una S","")</f>
        <v/>
      </c>
    </row>
    <row r="221" spans="1:6" s="17" customFormat="1" thickBot="1">
      <c r="A221" s="465"/>
      <c r="B221" s="25">
        <f t="shared" si="5"/>
        <v>194</v>
      </c>
      <c r="C221" s="2" t="s">
        <v>236</v>
      </c>
      <c r="D221" s="324">
        <v>2</v>
      </c>
      <c r="E221" s="398" t="s">
        <v>419</v>
      </c>
      <c r="F221" s="187">
        <f>COUNTIF(E222:E224,"s")</f>
        <v>0</v>
      </c>
    </row>
    <row r="222" spans="1:6" s="17" customFormat="1" ht="15">
      <c r="A222" s="465"/>
      <c r="B222" s="25">
        <f t="shared" si="5"/>
        <v>195</v>
      </c>
      <c r="C222" s="2" t="s">
        <v>237</v>
      </c>
      <c r="D222" s="245">
        <v>1</v>
      </c>
      <c r="E222" s="396" t="s">
        <v>419</v>
      </c>
      <c r="F222" s="184" t="str">
        <f>IF(F221&gt;1,"ERROR, seleccionar només una S","")</f>
        <v/>
      </c>
    </row>
    <row r="223" spans="1:6" s="17" customFormat="1" ht="15">
      <c r="A223" s="465"/>
      <c r="B223" s="25">
        <f t="shared" si="5"/>
        <v>196</v>
      </c>
      <c r="C223" s="2" t="s">
        <v>238</v>
      </c>
      <c r="D223" s="325">
        <v>2</v>
      </c>
      <c r="E223" s="397" t="s">
        <v>419</v>
      </c>
    </row>
    <row r="224" spans="1:6" s="17" customFormat="1" thickBot="1">
      <c r="A224" s="465"/>
      <c r="B224" s="25">
        <f t="shared" si="5"/>
        <v>197</v>
      </c>
      <c r="C224" s="36" t="s">
        <v>239</v>
      </c>
      <c r="D224" s="324">
        <v>3</v>
      </c>
      <c r="E224" s="398" t="s">
        <v>419</v>
      </c>
      <c r="F224" s="187">
        <f>COUNTIF(E225:E226,"s")</f>
        <v>0</v>
      </c>
    </row>
    <row r="225" spans="1:6" s="17" customFormat="1" ht="15">
      <c r="A225" s="465"/>
      <c r="B225" s="25">
        <f t="shared" si="5"/>
        <v>198</v>
      </c>
      <c r="C225" s="2" t="s">
        <v>240</v>
      </c>
      <c r="D225" s="245">
        <v>1</v>
      </c>
      <c r="E225" s="396" t="s">
        <v>419</v>
      </c>
      <c r="F225" s="184" t="str">
        <f>IF(F224&gt;1,"ERROR, seleccionar només una S","")</f>
        <v/>
      </c>
    </row>
    <row r="226" spans="1:6" s="17" customFormat="1" thickBot="1">
      <c r="A226" s="465"/>
      <c r="B226" s="25">
        <f t="shared" si="5"/>
        <v>199</v>
      </c>
      <c r="C226" s="36" t="s">
        <v>241</v>
      </c>
      <c r="D226" s="324">
        <v>2</v>
      </c>
      <c r="E226" s="398" t="s">
        <v>419</v>
      </c>
      <c r="F226" s="187">
        <f>COUNTIF(E227:E228,"s")</f>
        <v>0</v>
      </c>
    </row>
    <row r="227" spans="1:6" s="17" customFormat="1" ht="15">
      <c r="A227" s="465"/>
      <c r="B227" s="25">
        <f t="shared" si="5"/>
        <v>200</v>
      </c>
      <c r="C227" s="36" t="s">
        <v>242</v>
      </c>
      <c r="D227" s="245">
        <v>1</v>
      </c>
      <c r="E227" s="396" t="s">
        <v>419</v>
      </c>
      <c r="F227" s="184" t="str">
        <f>IF(F226&gt;1,"ERROR, seleccionar només una S","")</f>
        <v/>
      </c>
    </row>
    <row r="228" spans="1:6" s="17" customFormat="1" thickBot="1">
      <c r="A228" s="465"/>
      <c r="B228" s="25">
        <f t="shared" si="5"/>
        <v>201</v>
      </c>
      <c r="C228" s="36" t="s">
        <v>243</v>
      </c>
      <c r="D228" s="324">
        <v>2</v>
      </c>
      <c r="E228" s="398" t="s">
        <v>419</v>
      </c>
    </row>
    <row r="229" spans="1:6" s="17" customFormat="1" ht="30">
      <c r="A229" s="465"/>
      <c r="B229" s="25">
        <f t="shared" si="5"/>
        <v>202</v>
      </c>
      <c r="C229" s="5" t="s">
        <v>244</v>
      </c>
      <c r="D229" s="6">
        <v>10</v>
      </c>
      <c r="E229" s="306" t="s">
        <v>419</v>
      </c>
    </row>
    <row r="230" spans="1:6" s="17" customFormat="1" ht="60">
      <c r="A230" s="465"/>
      <c r="B230" s="25">
        <f t="shared" si="5"/>
        <v>203</v>
      </c>
      <c r="C230" s="5" t="s">
        <v>245</v>
      </c>
      <c r="D230" s="7">
        <v>10</v>
      </c>
      <c r="E230" s="244" t="s">
        <v>419</v>
      </c>
    </row>
    <row r="231" spans="1:6" s="17" customFormat="1" ht="15">
      <c r="A231" s="465"/>
      <c r="B231" s="25">
        <f t="shared" si="5"/>
        <v>204</v>
      </c>
      <c r="C231" s="37" t="s">
        <v>246</v>
      </c>
      <c r="D231" s="7">
        <v>10</v>
      </c>
      <c r="E231" s="244" t="s">
        <v>419</v>
      </c>
    </row>
    <row r="232" spans="1:6" s="17" customFormat="1" ht="45">
      <c r="A232" s="465"/>
      <c r="B232" s="25">
        <f t="shared" si="5"/>
        <v>205</v>
      </c>
      <c r="C232" s="37" t="s">
        <v>247</v>
      </c>
      <c r="D232" s="29">
        <v>5</v>
      </c>
      <c r="E232" s="244" t="s">
        <v>419</v>
      </c>
    </row>
    <row r="233" spans="1:6" s="17" customFormat="1" ht="30">
      <c r="A233" s="465"/>
      <c r="B233" s="25">
        <f t="shared" si="5"/>
        <v>206</v>
      </c>
      <c r="C233" s="37" t="s">
        <v>248</v>
      </c>
      <c r="D233" s="29">
        <v>5</v>
      </c>
      <c r="E233" s="244" t="s">
        <v>419</v>
      </c>
    </row>
    <row r="234" spans="1:6" s="17" customFormat="1" ht="15">
      <c r="A234" s="465"/>
      <c r="B234" s="25">
        <f t="shared" si="5"/>
        <v>207</v>
      </c>
      <c r="C234" s="37" t="s">
        <v>209</v>
      </c>
      <c r="D234" s="29">
        <v>5</v>
      </c>
      <c r="E234" s="244" t="s">
        <v>419</v>
      </c>
    </row>
    <row r="235" spans="1:6" s="17" customFormat="1" ht="45.75" thickBot="1">
      <c r="A235" s="466"/>
      <c r="B235" s="79">
        <f t="shared" si="5"/>
        <v>208</v>
      </c>
      <c r="C235" s="84" t="s">
        <v>249</v>
      </c>
      <c r="D235" s="88">
        <v>0</v>
      </c>
      <c r="E235" s="244" t="s">
        <v>419</v>
      </c>
    </row>
    <row r="236" spans="1:6" s="17" customFormat="1" ht="15.75" customHeight="1" thickBot="1">
      <c r="A236" s="457" t="s">
        <v>250</v>
      </c>
      <c r="B236" s="458"/>
      <c r="C236" s="458"/>
      <c r="D236" s="516"/>
      <c r="E236" s="387" t="s">
        <v>419</v>
      </c>
    </row>
    <row r="237" spans="1:6" s="17" customFormat="1" ht="60">
      <c r="A237" s="440" t="s">
        <v>251</v>
      </c>
      <c r="B237" s="21">
        <f>B235+1</f>
        <v>209</v>
      </c>
      <c r="C237" s="22" t="s">
        <v>252</v>
      </c>
      <c r="D237" s="221">
        <v>0</v>
      </c>
      <c r="E237" s="244" t="s">
        <v>419</v>
      </c>
    </row>
    <row r="238" spans="1:6" s="17" customFormat="1" ht="30">
      <c r="A238" s="441" t="s">
        <v>14</v>
      </c>
      <c r="B238" s="25">
        <f t="shared" si="5"/>
        <v>210</v>
      </c>
      <c r="C238" s="26" t="s">
        <v>204</v>
      </c>
      <c r="D238" s="27">
        <v>0</v>
      </c>
      <c r="E238" s="244" t="s">
        <v>419</v>
      </c>
    </row>
    <row r="239" spans="1:6" s="17" customFormat="1" ht="30" customHeight="1">
      <c r="A239" s="475" t="s">
        <v>253</v>
      </c>
      <c r="B239" s="25">
        <f t="shared" si="5"/>
        <v>211</v>
      </c>
      <c r="C239" s="37" t="s">
        <v>254</v>
      </c>
      <c r="D239" s="27">
        <v>0</v>
      </c>
      <c r="E239" s="244" t="s">
        <v>419</v>
      </c>
    </row>
    <row r="240" spans="1:6" s="17" customFormat="1" ht="30.75" thickBot="1">
      <c r="A240" s="476"/>
      <c r="B240" s="25">
        <f t="shared" si="5"/>
        <v>212</v>
      </c>
      <c r="C240" s="37" t="s">
        <v>255</v>
      </c>
      <c r="D240" s="59">
        <v>0</v>
      </c>
      <c r="E240" s="312" t="s">
        <v>419</v>
      </c>
      <c r="F240" s="187">
        <f>COUNTIF(E241:E242,"s")</f>
        <v>0</v>
      </c>
    </row>
    <row r="241" spans="1:6" s="17" customFormat="1" ht="30">
      <c r="A241" s="476"/>
      <c r="B241" s="25">
        <f t="shared" si="5"/>
        <v>213</v>
      </c>
      <c r="C241" s="36" t="s">
        <v>256</v>
      </c>
      <c r="D241" s="245">
        <v>10</v>
      </c>
      <c r="E241" s="396" t="s">
        <v>419</v>
      </c>
      <c r="F241" s="184" t="str">
        <f>IF(F240&gt;1,"ERROR, seleccionar només una S","")</f>
        <v/>
      </c>
    </row>
    <row r="242" spans="1:6" s="17" customFormat="1" ht="30.75" thickBot="1">
      <c r="A242" s="476"/>
      <c r="B242" s="25">
        <f t="shared" si="5"/>
        <v>214</v>
      </c>
      <c r="C242" s="36" t="s">
        <v>257</v>
      </c>
      <c r="D242" s="246">
        <v>15</v>
      </c>
      <c r="E242" s="398" t="s">
        <v>419</v>
      </c>
    </row>
    <row r="243" spans="1:6" s="17" customFormat="1" ht="15">
      <c r="A243" s="476"/>
      <c r="B243" s="25">
        <f t="shared" si="5"/>
        <v>215</v>
      </c>
      <c r="C243" s="37" t="s">
        <v>258</v>
      </c>
      <c r="D243" s="23">
        <v>0</v>
      </c>
      <c r="E243" s="306" t="s">
        <v>419</v>
      </c>
    </row>
    <row r="244" spans="1:6" s="17" customFormat="1" ht="15">
      <c r="A244" s="476"/>
      <c r="B244" s="25">
        <f t="shared" si="5"/>
        <v>216</v>
      </c>
      <c r="C244" s="37" t="s">
        <v>259</v>
      </c>
      <c r="D244" s="31">
        <v>5</v>
      </c>
      <c r="E244" s="244" t="s">
        <v>419</v>
      </c>
    </row>
    <row r="245" spans="1:6" s="17" customFormat="1" thickBot="1">
      <c r="A245" s="476"/>
      <c r="B245" s="25">
        <f t="shared" si="5"/>
        <v>217</v>
      </c>
      <c r="C245" s="36" t="s">
        <v>260</v>
      </c>
      <c r="D245" s="31">
        <v>10</v>
      </c>
      <c r="E245" s="244" t="s">
        <v>419</v>
      </c>
      <c r="F245" s="187">
        <f>COUNTIF(E246:E247,"s")</f>
        <v>0</v>
      </c>
    </row>
    <row r="246" spans="1:6" s="17" customFormat="1" ht="15">
      <c r="A246" s="476"/>
      <c r="B246" s="25">
        <f t="shared" si="5"/>
        <v>218</v>
      </c>
      <c r="C246" s="36" t="s">
        <v>261</v>
      </c>
      <c r="D246" s="245">
        <v>10</v>
      </c>
      <c r="E246" s="396" t="s">
        <v>419</v>
      </c>
      <c r="F246" s="184" t="str">
        <f>IF(F245&gt;1,"ERROR, seleccionar només una S","")</f>
        <v/>
      </c>
    </row>
    <row r="247" spans="1:6" s="17" customFormat="1" thickBot="1">
      <c r="A247" s="476"/>
      <c r="B247" s="25">
        <f t="shared" si="5"/>
        <v>219</v>
      </c>
      <c r="C247" s="36" t="s">
        <v>262</v>
      </c>
      <c r="D247" s="246">
        <v>15</v>
      </c>
      <c r="E247" s="398" t="s">
        <v>419</v>
      </c>
    </row>
    <row r="248" spans="1:6" s="17" customFormat="1" ht="30">
      <c r="A248" s="476"/>
      <c r="B248" s="25">
        <f t="shared" si="5"/>
        <v>220</v>
      </c>
      <c r="C248" s="37" t="s">
        <v>263</v>
      </c>
      <c r="D248" s="34">
        <v>10</v>
      </c>
      <c r="E248" s="244" t="s">
        <v>419</v>
      </c>
    </row>
    <row r="249" spans="1:6" s="17" customFormat="1" ht="30">
      <c r="A249" s="476"/>
      <c r="B249" s="25">
        <f t="shared" si="5"/>
        <v>221</v>
      </c>
      <c r="C249" s="37" t="s">
        <v>264</v>
      </c>
      <c r="D249" s="29">
        <v>5</v>
      </c>
      <c r="E249" s="244" t="s">
        <v>419</v>
      </c>
    </row>
    <row r="250" spans="1:6" s="17" customFormat="1" ht="15">
      <c r="A250" s="476"/>
      <c r="B250" s="25">
        <f t="shared" si="5"/>
        <v>222</v>
      </c>
      <c r="C250" s="37" t="s">
        <v>265</v>
      </c>
      <c r="D250" s="29">
        <v>5</v>
      </c>
      <c r="E250" s="244" t="s">
        <v>419</v>
      </c>
    </row>
    <row r="251" spans="1:6" s="17" customFormat="1" ht="30">
      <c r="A251" s="476"/>
      <c r="B251" s="25">
        <f t="shared" si="5"/>
        <v>223</v>
      </c>
      <c r="C251" s="37" t="s">
        <v>266</v>
      </c>
      <c r="D251" s="29">
        <v>10</v>
      </c>
      <c r="E251" s="244" t="s">
        <v>419</v>
      </c>
    </row>
    <row r="252" spans="1:6" s="17" customFormat="1" ht="45">
      <c r="A252" s="476"/>
      <c r="B252" s="25">
        <f t="shared" si="5"/>
        <v>224</v>
      </c>
      <c r="C252" s="37" t="s">
        <v>267</v>
      </c>
      <c r="D252" s="29">
        <v>10</v>
      </c>
      <c r="E252" s="244" t="s">
        <v>419</v>
      </c>
    </row>
    <row r="253" spans="1:6" s="17" customFormat="1" ht="45">
      <c r="A253" s="476"/>
      <c r="B253" s="25">
        <f t="shared" si="5"/>
        <v>225</v>
      </c>
      <c r="C253" s="37" t="s">
        <v>268</v>
      </c>
      <c r="D253" s="29">
        <v>10</v>
      </c>
      <c r="E253" s="244" t="s">
        <v>419</v>
      </c>
    </row>
    <row r="254" spans="1:6" s="17" customFormat="1" ht="15">
      <c r="A254" s="476"/>
      <c r="B254" s="25">
        <f t="shared" si="5"/>
        <v>226</v>
      </c>
      <c r="C254" s="65" t="s">
        <v>269</v>
      </c>
      <c r="D254" s="25">
        <v>15</v>
      </c>
      <c r="E254" s="244" t="s">
        <v>419</v>
      </c>
    </row>
    <row r="255" spans="1:6" s="17" customFormat="1" ht="15">
      <c r="A255" s="476"/>
      <c r="B255" s="25">
        <f>B254+1</f>
        <v>227</v>
      </c>
      <c r="C255" s="82" t="s">
        <v>270</v>
      </c>
      <c r="D255" s="29">
        <v>5</v>
      </c>
      <c r="E255" s="244" t="s">
        <v>419</v>
      </c>
    </row>
    <row r="256" spans="1:6" s="17" customFormat="1" ht="15">
      <c r="A256" s="476"/>
      <c r="B256" s="25">
        <f t="shared" si="5"/>
        <v>228</v>
      </c>
      <c r="C256" s="37" t="s">
        <v>271</v>
      </c>
      <c r="D256" s="29">
        <v>5</v>
      </c>
      <c r="E256" s="244" t="s">
        <v>419</v>
      </c>
    </row>
    <row r="257" spans="1:6" s="17" customFormat="1" ht="30">
      <c r="A257" s="476"/>
      <c r="B257" s="25">
        <f t="shared" si="5"/>
        <v>229</v>
      </c>
      <c r="C257" s="65" t="s">
        <v>272</v>
      </c>
      <c r="D257" s="29">
        <v>5</v>
      </c>
      <c r="E257" s="244" t="s">
        <v>419</v>
      </c>
    </row>
    <row r="258" spans="1:6" s="17" customFormat="1" ht="45.75" thickBot="1">
      <c r="A258" s="476"/>
      <c r="B258" s="79">
        <f t="shared" si="5"/>
        <v>230</v>
      </c>
      <c r="C258" s="179" t="s">
        <v>273</v>
      </c>
      <c r="D258" s="88">
        <v>0</v>
      </c>
      <c r="E258" s="312" t="s">
        <v>419</v>
      </c>
    </row>
    <row r="259" spans="1:6" s="17" customFormat="1" ht="15.75" customHeight="1" thickBot="1">
      <c r="A259" s="463" t="s">
        <v>274</v>
      </c>
      <c r="B259" s="464"/>
      <c r="C259" s="464"/>
      <c r="D259" s="486"/>
      <c r="E259" s="405" t="s">
        <v>419</v>
      </c>
    </row>
    <row r="260" spans="1:6" s="17" customFormat="1" thickBot="1">
      <c r="A260" s="460" t="s">
        <v>275</v>
      </c>
      <c r="B260" s="21">
        <f>B258+1</f>
        <v>231</v>
      </c>
      <c r="C260" s="78" t="s">
        <v>276</v>
      </c>
      <c r="D260" s="214">
        <v>10</v>
      </c>
      <c r="E260" s="306" t="s">
        <v>419</v>
      </c>
      <c r="F260" s="187">
        <f>COUNTIF(E261:E262,"s")</f>
        <v>0</v>
      </c>
    </row>
    <row r="261" spans="1:6" s="17" customFormat="1" ht="30">
      <c r="A261" s="459"/>
      <c r="B261" s="25">
        <f t="shared" si="5"/>
        <v>232</v>
      </c>
      <c r="C261" s="66" t="s">
        <v>277</v>
      </c>
      <c r="D261" s="245">
        <v>15</v>
      </c>
      <c r="E261" s="396" t="s">
        <v>419</v>
      </c>
      <c r="F261" s="184" t="str">
        <f>IF(F260&gt;1,"ERROR, seleccionar només una S","")</f>
        <v/>
      </c>
    </row>
    <row r="262" spans="1:6" s="17" customFormat="1" ht="30.75" thickBot="1">
      <c r="A262" s="459"/>
      <c r="B262" s="25">
        <f t="shared" si="5"/>
        <v>233</v>
      </c>
      <c r="C262" s="66" t="s">
        <v>278</v>
      </c>
      <c r="D262" s="246">
        <v>20</v>
      </c>
      <c r="E262" s="398" t="s">
        <v>419</v>
      </c>
    </row>
    <row r="263" spans="1:6" s="17" customFormat="1" ht="15">
      <c r="A263" s="459"/>
      <c r="B263" s="25">
        <f t="shared" si="5"/>
        <v>234</v>
      </c>
      <c r="C263" s="65" t="s">
        <v>279</v>
      </c>
      <c r="D263" s="34">
        <v>20</v>
      </c>
      <c r="E263" s="244" t="s">
        <v>419</v>
      </c>
    </row>
    <row r="264" spans="1:6" s="17" customFormat="1" ht="15">
      <c r="A264" s="459"/>
      <c r="B264" s="25">
        <f t="shared" si="5"/>
        <v>235</v>
      </c>
      <c r="C264" s="65" t="s">
        <v>280</v>
      </c>
      <c r="D264" s="29">
        <v>5</v>
      </c>
      <c r="E264" s="244" t="s">
        <v>419</v>
      </c>
    </row>
    <row r="265" spans="1:6" s="17" customFormat="1" ht="15">
      <c r="A265" s="459"/>
      <c r="B265" s="25">
        <f t="shared" si="5"/>
        <v>236</v>
      </c>
      <c r="C265" s="65" t="s">
        <v>209</v>
      </c>
      <c r="D265" s="29">
        <v>5</v>
      </c>
      <c r="E265" s="244" t="s">
        <v>419</v>
      </c>
    </row>
    <row r="266" spans="1:6" s="17" customFormat="1" ht="30">
      <c r="A266" s="459"/>
      <c r="B266" s="25">
        <f t="shared" si="5"/>
        <v>237</v>
      </c>
      <c r="C266" s="65" t="s">
        <v>281</v>
      </c>
      <c r="D266" s="27">
        <v>0</v>
      </c>
      <c r="E266" s="244" t="s">
        <v>419</v>
      </c>
    </row>
    <row r="267" spans="1:6" s="17" customFormat="1" ht="45.75" thickBot="1">
      <c r="A267" s="481"/>
      <c r="B267" s="41">
        <f t="shared" ref="B267:B311" si="6">B266+1</f>
        <v>238</v>
      </c>
      <c r="C267" s="70" t="s">
        <v>282</v>
      </c>
      <c r="D267" s="88">
        <v>0</v>
      </c>
      <c r="E267" s="244" t="s">
        <v>419</v>
      </c>
    </row>
    <row r="268" spans="1:6" s="17" customFormat="1" ht="15" customHeight="1">
      <c r="A268" s="483" t="s">
        <v>283</v>
      </c>
      <c r="B268" s="21">
        <f t="shared" si="6"/>
        <v>239</v>
      </c>
      <c r="C268" s="78" t="s">
        <v>284</v>
      </c>
      <c r="D268" s="207">
        <v>5</v>
      </c>
      <c r="E268" s="244" t="s">
        <v>419</v>
      </c>
    </row>
    <row r="269" spans="1:6" s="17" customFormat="1" ht="15">
      <c r="A269" s="470"/>
      <c r="B269" s="25">
        <f t="shared" si="6"/>
        <v>240</v>
      </c>
      <c r="C269" s="37" t="s">
        <v>285</v>
      </c>
      <c r="D269" s="29">
        <v>5</v>
      </c>
      <c r="E269" s="244" t="s">
        <v>419</v>
      </c>
    </row>
    <row r="270" spans="1:6" s="17" customFormat="1" ht="30">
      <c r="A270" s="441" t="s">
        <v>286</v>
      </c>
      <c r="B270" s="25">
        <f t="shared" si="6"/>
        <v>241</v>
      </c>
      <c r="C270" s="26" t="s">
        <v>287</v>
      </c>
      <c r="D270" s="27">
        <v>0</v>
      </c>
      <c r="E270" s="244" t="s">
        <v>419</v>
      </c>
    </row>
    <row r="271" spans="1:6" s="17" customFormat="1" ht="30">
      <c r="A271" s="442" t="s">
        <v>14</v>
      </c>
      <c r="B271" s="25">
        <f t="shared" si="6"/>
        <v>242</v>
      </c>
      <c r="C271" s="40" t="s">
        <v>204</v>
      </c>
      <c r="D271" s="59">
        <v>0</v>
      </c>
      <c r="E271" s="244" t="s">
        <v>419</v>
      </c>
    </row>
    <row r="272" spans="1:6" s="17" customFormat="1" ht="30">
      <c r="A272" s="465" t="s">
        <v>21</v>
      </c>
      <c r="B272" s="25">
        <f t="shared" si="6"/>
        <v>243</v>
      </c>
      <c r="C272" s="37" t="s">
        <v>288</v>
      </c>
      <c r="D272" s="27">
        <v>0</v>
      </c>
      <c r="E272" s="244" t="s">
        <v>419</v>
      </c>
    </row>
    <row r="273" spans="1:6" s="17" customFormat="1" thickBot="1">
      <c r="A273" s="465"/>
      <c r="B273" s="25">
        <f t="shared" si="6"/>
        <v>244</v>
      </c>
      <c r="C273" s="65" t="s">
        <v>289</v>
      </c>
      <c r="D273" s="59">
        <v>0</v>
      </c>
      <c r="E273" s="261" t="s">
        <v>419</v>
      </c>
      <c r="F273" s="187">
        <f>COUNTIF(E274:E275,"s")</f>
        <v>0</v>
      </c>
    </row>
    <row r="274" spans="1:6" s="17" customFormat="1" ht="15">
      <c r="A274" s="465"/>
      <c r="B274" s="25">
        <f t="shared" si="6"/>
        <v>245</v>
      </c>
      <c r="C274" s="66" t="s">
        <v>290</v>
      </c>
      <c r="D274" s="245">
        <v>15</v>
      </c>
      <c r="E274" s="396" t="s">
        <v>419</v>
      </c>
      <c r="F274" s="184" t="str">
        <f>IF(F273&gt;1,"ERROR, seleccionar només una S","")</f>
        <v/>
      </c>
    </row>
    <row r="275" spans="1:6" s="17" customFormat="1" thickBot="1">
      <c r="A275" s="465"/>
      <c r="B275" s="25">
        <f t="shared" si="6"/>
        <v>246</v>
      </c>
      <c r="C275" s="66" t="s">
        <v>291</v>
      </c>
      <c r="D275" s="246">
        <v>20</v>
      </c>
      <c r="E275" s="398" t="s">
        <v>419</v>
      </c>
    </row>
    <row r="276" spans="1:6" s="17" customFormat="1" ht="15">
      <c r="A276" s="465"/>
      <c r="B276" s="25">
        <f t="shared" si="6"/>
        <v>247</v>
      </c>
      <c r="C276" s="66" t="s">
        <v>292</v>
      </c>
      <c r="D276" s="23">
        <v>0</v>
      </c>
      <c r="E276" s="259" t="s">
        <v>419</v>
      </c>
    </row>
    <row r="277" spans="1:6" s="17" customFormat="1" ht="15">
      <c r="A277" s="465"/>
      <c r="B277" s="25">
        <f t="shared" si="6"/>
        <v>248</v>
      </c>
      <c r="C277" s="36" t="s">
        <v>293</v>
      </c>
      <c r="D277" s="25">
        <v>10</v>
      </c>
      <c r="E277" s="244" t="s">
        <v>419</v>
      </c>
    </row>
    <row r="278" spans="1:6" s="17" customFormat="1" ht="15">
      <c r="A278" s="465"/>
      <c r="B278" s="25">
        <f t="shared" si="6"/>
        <v>249</v>
      </c>
      <c r="C278" s="37" t="s">
        <v>209</v>
      </c>
      <c r="D278" s="34">
        <v>5</v>
      </c>
      <c r="E278" s="244" t="s">
        <v>419</v>
      </c>
    </row>
    <row r="279" spans="1:6" s="17" customFormat="1" ht="15">
      <c r="A279" s="465"/>
      <c r="B279" s="25">
        <f t="shared" si="6"/>
        <v>250</v>
      </c>
      <c r="C279" s="37" t="s">
        <v>294</v>
      </c>
      <c r="D279" s="27">
        <v>0</v>
      </c>
      <c r="E279" s="244" t="s">
        <v>419</v>
      </c>
    </row>
    <row r="280" spans="1:6" s="17" customFormat="1" ht="30">
      <c r="A280" s="465"/>
      <c r="B280" s="25">
        <f t="shared" si="6"/>
        <v>251</v>
      </c>
      <c r="C280" s="83" t="s">
        <v>295</v>
      </c>
      <c r="D280" s="27">
        <v>0</v>
      </c>
      <c r="E280" s="244" t="s">
        <v>419</v>
      </c>
    </row>
    <row r="281" spans="1:6" s="17" customFormat="1" ht="15">
      <c r="A281" s="465"/>
      <c r="B281" s="25">
        <f t="shared" si="6"/>
        <v>252</v>
      </c>
      <c r="C281" s="37" t="s">
        <v>296</v>
      </c>
      <c r="D281" s="29">
        <v>15</v>
      </c>
      <c r="E281" s="244" t="s">
        <v>419</v>
      </c>
    </row>
    <row r="282" spans="1:6" s="17" customFormat="1" ht="15">
      <c r="A282" s="465"/>
      <c r="B282" s="25">
        <f t="shared" si="6"/>
        <v>253</v>
      </c>
      <c r="C282" s="37" t="s">
        <v>297</v>
      </c>
      <c r="D282" s="29">
        <v>15</v>
      </c>
      <c r="E282" s="244" t="s">
        <v>419</v>
      </c>
    </row>
    <row r="283" spans="1:6" s="17" customFormat="1" ht="15">
      <c r="A283" s="465"/>
      <c r="B283" s="25">
        <f t="shared" si="6"/>
        <v>254</v>
      </c>
      <c r="C283" s="37" t="s">
        <v>298</v>
      </c>
      <c r="D283" s="29">
        <v>15</v>
      </c>
      <c r="E283" s="244" t="s">
        <v>419</v>
      </c>
    </row>
    <row r="284" spans="1:6" s="17" customFormat="1" ht="15">
      <c r="A284" s="465"/>
      <c r="B284" s="25">
        <f t="shared" si="6"/>
        <v>255</v>
      </c>
      <c r="C284" s="37" t="s">
        <v>299</v>
      </c>
      <c r="D284" s="29">
        <v>15</v>
      </c>
      <c r="E284" s="244" t="s">
        <v>419</v>
      </c>
    </row>
    <row r="285" spans="1:6" s="17" customFormat="1" ht="15">
      <c r="A285" s="465"/>
      <c r="B285" s="25">
        <f t="shared" si="6"/>
        <v>256</v>
      </c>
      <c r="C285" s="37" t="s">
        <v>300</v>
      </c>
      <c r="D285" s="29">
        <v>5</v>
      </c>
      <c r="E285" s="244" t="s">
        <v>419</v>
      </c>
    </row>
    <row r="286" spans="1:6" s="17" customFormat="1" ht="15">
      <c r="A286" s="465"/>
      <c r="B286" s="25">
        <f t="shared" si="6"/>
        <v>257</v>
      </c>
      <c r="C286" s="37" t="s">
        <v>301</v>
      </c>
      <c r="D286" s="29">
        <v>15</v>
      </c>
      <c r="E286" s="244" t="s">
        <v>419</v>
      </c>
    </row>
    <row r="287" spans="1:6" s="17" customFormat="1" ht="15">
      <c r="A287" s="465"/>
      <c r="B287" s="25">
        <f t="shared" si="6"/>
        <v>258</v>
      </c>
      <c r="C287" s="37" t="s">
        <v>302</v>
      </c>
      <c r="D287" s="29">
        <v>10</v>
      </c>
      <c r="E287" s="244" t="s">
        <v>419</v>
      </c>
    </row>
    <row r="288" spans="1:6" s="17" customFormat="1" ht="15">
      <c r="A288" s="465"/>
      <c r="B288" s="25">
        <f t="shared" si="6"/>
        <v>259</v>
      </c>
      <c r="C288" s="37" t="s">
        <v>303</v>
      </c>
      <c r="D288" s="27">
        <v>0</v>
      </c>
      <c r="E288" s="244" t="s">
        <v>419</v>
      </c>
    </row>
    <row r="289" spans="1:6" s="17" customFormat="1" ht="15">
      <c r="A289" s="465"/>
      <c r="B289" s="25">
        <f t="shared" si="6"/>
        <v>260</v>
      </c>
      <c r="C289" s="37" t="s">
        <v>304</v>
      </c>
      <c r="D289" s="27">
        <v>0</v>
      </c>
      <c r="E289" s="244" t="s">
        <v>419</v>
      </c>
    </row>
    <row r="290" spans="1:6" s="17" customFormat="1" ht="15">
      <c r="A290" s="465"/>
      <c r="B290" s="25">
        <f t="shared" si="6"/>
        <v>261</v>
      </c>
      <c r="C290" s="37" t="s">
        <v>305</v>
      </c>
      <c r="D290" s="29">
        <v>5</v>
      </c>
      <c r="E290" s="244" t="s">
        <v>419</v>
      </c>
    </row>
    <row r="291" spans="1:6" s="17" customFormat="1" ht="15">
      <c r="A291" s="466"/>
      <c r="B291" s="25">
        <f t="shared" si="6"/>
        <v>262</v>
      </c>
      <c r="C291" s="84" t="s">
        <v>306</v>
      </c>
      <c r="D291" s="31">
        <v>5</v>
      </c>
      <c r="E291" s="244" t="s">
        <v>419</v>
      </c>
    </row>
    <row r="292" spans="1:6" s="17" customFormat="1" ht="15">
      <c r="A292" s="465"/>
      <c r="B292" s="25">
        <f t="shared" si="6"/>
        <v>263</v>
      </c>
      <c r="C292" s="37" t="s">
        <v>307</v>
      </c>
      <c r="D292" s="27">
        <v>0</v>
      </c>
      <c r="E292" s="244" t="s">
        <v>419</v>
      </c>
    </row>
    <row r="293" spans="1:6" s="17" customFormat="1" ht="15.75" customHeight="1" thickBot="1">
      <c r="A293" s="470" t="s">
        <v>308</v>
      </c>
      <c r="B293" s="25">
        <f t="shared" si="6"/>
        <v>264</v>
      </c>
      <c r="C293" s="85" t="s">
        <v>309</v>
      </c>
      <c r="D293" s="328">
        <v>5</v>
      </c>
      <c r="E293" s="312" t="s">
        <v>419</v>
      </c>
      <c r="F293" s="187">
        <f>COUNTIF(E294:E295,"s")</f>
        <v>0</v>
      </c>
    </row>
    <row r="294" spans="1:6" s="17" customFormat="1" ht="30">
      <c r="A294" s="465"/>
      <c r="B294" s="25">
        <f t="shared" si="6"/>
        <v>265</v>
      </c>
      <c r="C294" s="36" t="s">
        <v>310</v>
      </c>
      <c r="D294" s="245">
        <v>5</v>
      </c>
      <c r="E294" s="396" t="s">
        <v>419</v>
      </c>
      <c r="F294" s="184" t="str">
        <f>IF(F293&gt;1,"ERROR, seleccionar només una S","")</f>
        <v/>
      </c>
    </row>
    <row r="295" spans="1:6" s="17" customFormat="1" ht="30.75" thickBot="1">
      <c r="A295" s="465"/>
      <c r="B295" s="25">
        <f t="shared" si="6"/>
        <v>266</v>
      </c>
      <c r="C295" s="36" t="s">
        <v>311</v>
      </c>
      <c r="D295" s="246">
        <v>10</v>
      </c>
      <c r="E295" s="398" t="s">
        <v>419</v>
      </c>
    </row>
    <row r="296" spans="1:6" s="17" customFormat="1" thickBot="1">
      <c r="A296" s="465"/>
      <c r="B296" s="25">
        <f t="shared" si="6"/>
        <v>267</v>
      </c>
      <c r="C296" s="37" t="s">
        <v>312</v>
      </c>
      <c r="D296" s="327">
        <v>15</v>
      </c>
      <c r="E296" s="321" t="s">
        <v>419</v>
      </c>
      <c r="F296" s="187">
        <f>COUNTIF(E297:E299,"s")</f>
        <v>0</v>
      </c>
    </row>
    <row r="297" spans="1:6" s="17" customFormat="1" ht="15">
      <c r="A297" s="465"/>
      <c r="B297" s="25">
        <f t="shared" si="6"/>
        <v>268</v>
      </c>
      <c r="C297" s="36" t="s">
        <v>313</v>
      </c>
      <c r="D297" s="245">
        <v>5</v>
      </c>
      <c r="E297" s="396" t="s">
        <v>419</v>
      </c>
      <c r="F297" s="184" t="str">
        <f>IF(F296&gt;1,"ERROR, seleccionar només una S","")</f>
        <v/>
      </c>
    </row>
    <row r="298" spans="1:6" s="17" customFormat="1" ht="30">
      <c r="A298" s="465"/>
      <c r="B298" s="25">
        <f t="shared" si="6"/>
        <v>269</v>
      </c>
      <c r="C298" s="36" t="s">
        <v>314</v>
      </c>
      <c r="D298" s="322">
        <v>10</v>
      </c>
      <c r="E298" s="397" t="s">
        <v>419</v>
      </c>
    </row>
    <row r="299" spans="1:6" s="17" customFormat="1" ht="30.75" thickBot="1">
      <c r="A299" s="465"/>
      <c r="B299" s="25">
        <f t="shared" si="6"/>
        <v>270</v>
      </c>
      <c r="C299" s="36" t="s">
        <v>315</v>
      </c>
      <c r="D299" s="246">
        <v>15</v>
      </c>
      <c r="E299" s="398" t="s">
        <v>419</v>
      </c>
    </row>
    <row r="300" spans="1:6" s="17" customFormat="1" ht="30">
      <c r="A300" s="441" t="s">
        <v>316</v>
      </c>
      <c r="B300" s="25">
        <f t="shared" si="6"/>
        <v>271</v>
      </c>
      <c r="C300" s="37" t="s">
        <v>317</v>
      </c>
      <c r="D300" s="23">
        <v>0</v>
      </c>
      <c r="E300" s="259" t="s">
        <v>419</v>
      </c>
    </row>
    <row r="301" spans="1:6" s="17" customFormat="1" ht="15">
      <c r="A301" s="465" t="s">
        <v>51</v>
      </c>
      <c r="B301" s="25">
        <f t="shared" si="6"/>
        <v>272</v>
      </c>
      <c r="C301" s="37" t="s">
        <v>318</v>
      </c>
      <c r="D301" s="29">
        <v>5</v>
      </c>
      <c r="E301" s="244" t="s">
        <v>419</v>
      </c>
    </row>
    <row r="302" spans="1:6" s="17" customFormat="1" ht="15">
      <c r="A302" s="465"/>
      <c r="B302" s="25">
        <f t="shared" si="6"/>
        <v>273</v>
      </c>
      <c r="C302" s="37" t="s">
        <v>319</v>
      </c>
      <c r="D302" s="29">
        <v>5</v>
      </c>
      <c r="E302" s="244" t="s">
        <v>419</v>
      </c>
    </row>
    <row r="303" spans="1:6" s="17" customFormat="1" ht="15">
      <c r="A303" s="465"/>
      <c r="B303" s="25">
        <f t="shared" si="6"/>
        <v>274</v>
      </c>
      <c r="C303" s="37" t="s">
        <v>320</v>
      </c>
      <c r="D303" s="29">
        <v>5</v>
      </c>
      <c r="E303" s="244" t="s">
        <v>419</v>
      </c>
    </row>
    <row r="304" spans="1:6" s="17" customFormat="1" ht="15">
      <c r="A304" s="465"/>
      <c r="B304" s="25">
        <f t="shared" si="6"/>
        <v>275</v>
      </c>
      <c r="C304" s="37" t="s">
        <v>321</v>
      </c>
      <c r="D304" s="29">
        <v>5</v>
      </c>
      <c r="E304" s="244" t="s">
        <v>419</v>
      </c>
    </row>
    <row r="305" spans="1:5" s="17" customFormat="1" ht="15">
      <c r="A305" s="465"/>
      <c r="B305" s="25">
        <f t="shared" si="6"/>
        <v>276</v>
      </c>
      <c r="C305" s="65" t="s">
        <v>322</v>
      </c>
      <c r="D305" s="29">
        <v>5</v>
      </c>
      <c r="E305" s="244" t="s">
        <v>419</v>
      </c>
    </row>
    <row r="306" spans="1:5" s="17" customFormat="1" ht="15">
      <c r="A306" s="465"/>
      <c r="B306" s="25">
        <f t="shared" si="6"/>
        <v>277</v>
      </c>
      <c r="C306" s="65" t="s">
        <v>323</v>
      </c>
      <c r="D306" s="29">
        <v>5</v>
      </c>
      <c r="E306" s="244" t="s">
        <v>419</v>
      </c>
    </row>
    <row r="307" spans="1:5" s="17" customFormat="1" ht="15">
      <c r="A307" s="465"/>
      <c r="B307" s="25">
        <f t="shared" si="6"/>
        <v>278</v>
      </c>
      <c r="C307" s="65" t="s">
        <v>324</v>
      </c>
      <c r="D307" s="29">
        <v>5</v>
      </c>
      <c r="E307" s="244" t="s">
        <v>419</v>
      </c>
    </row>
    <row r="308" spans="1:5" s="17" customFormat="1" ht="30">
      <c r="A308" s="465"/>
      <c r="B308" s="25">
        <f t="shared" si="6"/>
        <v>279</v>
      </c>
      <c r="C308" s="37" t="s">
        <v>325</v>
      </c>
      <c r="D308" s="29">
        <v>10</v>
      </c>
      <c r="E308" s="244" t="s">
        <v>419</v>
      </c>
    </row>
    <row r="309" spans="1:5" s="17" customFormat="1" ht="30">
      <c r="A309" s="465"/>
      <c r="B309" s="25">
        <f t="shared" si="6"/>
        <v>280</v>
      </c>
      <c r="C309" s="37" t="s">
        <v>326</v>
      </c>
      <c r="D309" s="86">
        <v>5</v>
      </c>
      <c r="E309" s="244" t="s">
        <v>419</v>
      </c>
    </row>
    <row r="310" spans="1:5" s="17" customFormat="1" ht="15">
      <c r="A310" s="465"/>
      <c r="B310" s="25">
        <f t="shared" si="6"/>
        <v>281</v>
      </c>
      <c r="C310" s="37" t="s">
        <v>327</v>
      </c>
      <c r="D310" s="59">
        <v>0</v>
      </c>
      <c r="E310" s="244" t="s">
        <v>419</v>
      </c>
    </row>
    <row r="311" spans="1:5" s="17" customFormat="1" thickBot="1">
      <c r="A311" s="467"/>
      <c r="B311" s="41">
        <f t="shared" si="6"/>
        <v>282</v>
      </c>
      <c r="C311" s="87" t="s">
        <v>328</v>
      </c>
      <c r="D311" s="41">
        <v>5</v>
      </c>
      <c r="E311" s="404" t="s">
        <v>419</v>
      </c>
    </row>
    <row r="312" spans="1:5" s="17" customFormat="1" thickBot="1">
      <c r="A312" s="42"/>
      <c r="B312" s="43"/>
      <c r="C312" s="239" t="s">
        <v>57</v>
      </c>
      <c r="D312" s="234">
        <v>533</v>
      </c>
      <c r="E312" s="16"/>
    </row>
    <row r="313" spans="1:5" s="17" customFormat="1" ht="15">
      <c r="A313" s="42"/>
      <c r="B313" s="43"/>
      <c r="C313" s="240" t="s">
        <v>425</v>
      </c>
      <c r="D313" s="270" t="str">
        <f>IF(E189="S",SUMIF($E$190:$E$196,"S",D190:D196),"NO APLICA")</f>
        <v>NO APLICA</v>
      </c>
      <c r="E313" s="16"/>
    </row>
    <row r="314" spans="1:5" s="17" customFormat="1" ht="15">
      <c r="A314" s="42"/>
      <c r="B314" s="43"/>
      <c r="C314" s="241" t="s">
        <v>426</v>
      </c>
      <c r="D314" s="271" t="str">
        <f>IF(E236="S",SUMIF($E$237:$E$258,"S",D237:D258),"NO APLICA")</f>
        <v>NO APLICA</v>
      </c>
      <c r="E314" s="16"/>
    </row>
    <row r="315" spans="1:5" s="17" customFormat="1" ht="15">
      <c r="A315" s="42"/>
      <c r="B315" s="43"/>
      <c r="C315" s="241" t="s">
        <v>427</v>
      </c>
      <c r="D315" s="271" t="str">
        <f>IF(E259="s",SUMIF($E$260:$E$267,"S",D260:D267),"NO APLICA")</f>
        <v>NO APLICA</v>
      </c>
      <c r="E315" s="16"/>
    </row>
    <row r="316" spans="1:5" s="17" customFormat="1" thickBot="1">
      <c r="A316" s="42"/>
      <c r="B316" s="43"/>
      <c r="C316" s="242" t="s">
        <v>428</v>
      </c>
      <c r="D316" s="272">
        <f>(SUMIF($E$182:$E$188,"S",D182:D188)+(SUMIF($E$198:$E$235,"s",D198:D235)+(SUMIF($E$268:$E$311,"s",D268:D311))))</f>
        <v>0</v>
      </c>
      <c r="E316" s="16"/>
    </row>
    <row r="317" spans="1:5" s="17" customFormat="1" thickBot="1">
      <c r="A317" s="42"/>
      <c r="B317" s="43"/>
      <c r="C317" s="448" t="s">
        <v>429</v>
      </c>
      <c r="D317" s="234">
        <f>SUM(D313:D316)</f>
        <v>0</v>
      </c>
      <c r="E317" s="16"/>
    </row>
    <row r="318" spans="1:5" s="17" customFormat="1" thickBot="1">
      <c r="A318" s="42"/>
      <c r="B318" s="43"/>
      <c r="C318" s="44"/>
      <c r="D318" s="232">
        <f>D317/D312</f>
        <v>0</v>
      </c>
      <c r="E318" s="16"/>
    </row>
    <row r="319" spans="1:5" s="17" customFormat="1" thickBot="1">
      <c r="A319" s="42"/>
      <c r="B319" s="43"/>
      <c r="C319" s="45"/>
      <c r="D319" s="46"/>
      <c r="E319" s="16"/>
    </row>
    <row r="320" spans="1:5" s="17" customFormat="1" thickBot="1">
      <c r="A320" s="47"/>
      <c r="B320" s="48"/>
      <c r="C320" s="277" t="s">
        <v>430</v>
      </c>
      <c r="D320" s="269">
        <v>39</v>
      </c>
      <c r="E320" s="160"/>
    </row>
    <row r="321" spans="1:5" s="51" customFormat="1" ht="15">
      <c r="A321" s="49"/>
      <c r="B321" s="48"/>
      <c r="C321" s="276" t="s">
        <v>431</v>
      </c>
      <c r="D321" s="273" t="str">
        <f>IF(E189="s",COUNTIFS(D190:D196,"=0",$E$190:$E$196,"=S"),"NO APLICA")</f>
        <v>NO APLICA</v>
      </c>
      <c r="E321" s="160"/>
    </row>
    <row r="322" spans="1:5" s="51" customFormat="1" ht="15">
      <c r="A322" s="49"/>
      <c r="B322" s="48"/>
      <c r="C322" s="236" t="s">
        <v>432</v>
      </c>
      <c r="D322" s="274" t="str">
        <f>IF(E236="S",COUNTIFS(D237:D258,"=0",$E$237:$E$258,"=S"),"NO APLICA")</f>
        <v>NO APLICA</v>
      </c>
      <c r="E322" s="160"/>
    </row>
    <row r="323" spans="1:5" s="51" customFormat="1" ht="15">
      <c r="A323" s="49"/>
      <c r="B323" s="48"/>
      <c r="C323" s="236" t="s">
        <v>433</v>
      </c>
      <c r="D323" s="274" t="str">
        <f>IF(E259="S",COUNTIFS(D260:D267,"=0",$E$260:$E$267,"=S"),"NO APLICA")</f>
        <v>NO APLICA</v>
      </c>
      <c r="E323" s="160"/>
    </row>
    <row r="324" spans="1:5" s="51" customFormat="1" thickBot="1">
      <c r="A324" s="49"/>
      <c r="B324" s="48"/>
      <c r="C324" s="237" t="s">
        <v>434</v>
      </c>
      <c r="D324" s="275">
        <f>COUNTIFS(D182:D188,"=0",$E$182:$E$188,"=S")+COUNTIFS(D198:D235,"=0",$E$198:$E$235,"=S")+COUNTIFS(D268:D311,"=0",$E$268:$E$311,"=S")</f>
        <v>0</v>
      </c>
      <c r="E324" s="160"/>
    </row>
    <row r="325" spans="1:5" s="51" customFormat="1" thickBot="1">
      <c r="A325" s="49"/>
      <c r="B325" s="48"/>
      <c r="C325" s="209" t="s">
        <v>329</v>
      </c>
      <c r="D325" s="220">
        <f>SUM(D321:D324)</f>
        <v>0</v>
      </c>
      <c r="E325" s="160"/>
    </row>
    <row r="326" spans="1:5" s="51" customFormat="1" thickBot="1">
      <c r="A326" s="49"/>
      <c r="B326" s="48"/>
      <c r="C326" s="52"/>
      <c r="D326" s="238">
        <f>D325/D320</f>
        <v>0</v>
      </c>
      <c r="E326" s="50"/>
    </row>
    <row r="327" spans="1:5" s="17" customFormat="1" ht="15">
      <c r="A327" s="73"/>
      <c r="B327" s="73"/>
      <c r="C327" s="74"/>
      <c r="D327" s="46"/>
      <c r="E327" s="16"/>
    </row>
    <row r="328" spans="1:5" s="17" customFormat="1" thickBot="1">
      <c r="A328" s="90"/>
      <c r="B328" s="90"/>
      <c r="C328" s="90"/>
      <c r="D328" s="91"/>
      <c r="E328" s="91"/>
    </row>
    <row r="329" spans="1:5" s="17" customFormat="1" thickBot="1">
      <c r="A329" s="477" t="s">
        <v>330</v>
      </c>
      <c r="B329" s="478"/>
      <c r="C329" s="478"/>
      <c r="D329" s="478"/>
      <c r="E329" s="498"/>
    </row>
    <row r="330" spans="1:5" s="51" customFormat="1" ht="15.75" customHeight="1" thickBot="1">
      <c r="A330" s="522" t="s">
        <v>331</v>
      </c>
      <c r="B330" s="523"/>
      <c r="C330" s="523"/>
      <c r="D330" s="524"/>
      <c r="E330" s="409" t="s">
        <v>419</v>
      </c>
    </row>
    <row r="331" spans="1:5" s="17" customFormat="1" ht="15" customHeight="1">
      <c r="A331" s="484" t="s">
        <v>332</v>
      </c>
      <c r="B331" s="25">
        <f>B311+1</f>
        <v>283</v>
      </c>
      <c r="C331" s="37" t="s">
        <v>333</v>
      </c>
      <c r="D331" s="329">
        <v>5</v>
      </c>
      <c r="E331" s="244" t="s">
        <v>419</v>
      </c>
    </row>
    <row r="332" spans="1:5" s="17" customFormat="1" ht="30">
      <c r="A332" s="483"/>
      <c r="B332" s="25">
        <f t="shared" ref="B332:B338" si="7">B331+1</f>
        <v>284</v>
      </c>
      <c r="C332" s="37" t="s">
        <v>334</v>
      </c>
      <c r="D332" s="97">
        <v>10</v>
      </c>
      <c r="E332" s="244" t="s">
        <v>419</v>
      </c>
    </row>
    <row r="333" spans="1:5" s="17" customFormat="1" ht="15">
      <c r="A333" s="483"/>
      <c r="B333" s="25">
        <f t="shared" si="7"/>
        <v>285</v>
      </c>
      <c r="C333" s="37" t="s">
        <v>335</v>
      </c>
      <c r="D333" s="98">
        <v>10</v>
      </c>
      <c r="E333" s="244" t="s">
        <v>419</v>
      </c>
    </row>
    <row r="334" spans="1:5" s="17" customFormat="1" ht="15" customHeight="1">
      <c r="A334" s="483"/>
      <c r="B334" s="25">
        <f t="shared" si="7"/>
        <v>286</v>
      </c>
      <c r="C334" s="37" t="s">
        <v>336</v>
      </c>
      <c r="D334" s="98">
        <v>10</v>
      </c>
      <c r="E334" s="244" t="s">
        <v>419</v>
      </c>
    </row>
    <row r="335" spans="1:5" s="17" customFormat="1" ht="15">
      <c r="A335" s="483"/>
      <c r="B335" s="25">
        <f t="shared" si="7"/>
        <v>287</v>
      </c>
      <c r="C335" s="37" t="s">
        <v>337</v>
      </c>
      <c r="D335" s="98">
        <v>20</v>
      </c>
      <c r="E335" s="244" t="s">
        <v>419</v>
      </c>
    </row>
    <row r="336" spans="1:5" s="17" customFormat="1" ht="15">
      <c r="A336" s="483"/>
      <c r="B336" s="25">
        <f t="shared" si="7"/>
        <v>288</v>
      </c>
      <c r="C336" s="37" t="s">
        <v>338</v>
      </c>
      <c r="D336" s="98">
        <v>20</v>
      </c>
      <c r="E336" s="244" t="s">
        <v>419</v>
      </c>
    </row>
    <row r="337" spans="1:5" s="17" customFormat="1" ht="17.25">
      <c r="A337" s="483"/>
      <c r="B337" s="25">
        <f t="shared" si="7"/>
        <v>289</v>
      </c>
      <c r="C337" s="37" t="s">
        <v>339</v>
      </c>
      <c r="D337" s="98">
        <v>10</v>
      </c>
      <c r="E337" s="244" t="s">
        <v>419</v>
      </c>
    </row>
    <row r="338" spans="1:5" s="17" customFormat="1" thickBot="1">
      <c r="A338" s="485"/>
      <c r="B338" s="25">
        <f t="shared" si="7"/>
        <v>290</v>
      </c>
      <c r="C338" s="37" t="s">
        <v>340</v>
      </c>
      <c r="D338" s="319">
        <v>10</v>
      </c>
      <c r="E338" s="244" t="s">
        <v>419</v>
      </c>
    </row>
    <row r="339" spans="1:5" s="17" customFormat="1" thickBot="1">
      <c r="A339" s="300" t="s">
        <v>51</v>
      </c>
      <c r="B339" s="301"/>
      <c r="C339" s="301"/>
      <c r="D339" s="301"/>
      <c r="E339" s="299"/>
    </row>
    <row r="340" spans="1:5" s="17" customFormat="1" ht="15">
      <c r="A340" s="466" t="s">
        <v>51</v>
      </c>
      <c r="B340" s="25">
        <f>B338+1</f>
        <v>291</v>
      </c>
      <c r="C340" s="65" t="s">
        <v>341</v>
      </c>
      <c r="D340" s="320">
        <v>5</v>
      </c>
      <c r="E340" s="244" t="s">
        <v>419</v>
      </c>
    </row>
    <row r="341" spans="1:5" s="17" customFormat="1" ht="45">
      <c r="A341" s="483"/>
      <c r="B341" s="25">
        <f t="shared" ref="B341:B348" si="8">B340+1</f>
        <v>292</v>
      </c>
      <c r="C341" s="389" t="s">
        <v>342</v>
      </c>
      <c r="D341" s="97">
        <v>10</v>
      </c>
      <c r="E341" s="244" t="s">
        <v>419</v>
      </c>
    </row>
    <row r="342" spans="1:5" s="17" customFormat="1" ht="30">
      <c r="A342" s="483"/>
      <c r="B342" s="25">
        <f t="shared" si="8"/>
        <v>293</v>
      </c>
      <c r="C342" s="37" t="s">
        <v>343</v>
      </c>
      <c r="D342" s="97">
        <v>10</v>
      </c>
      <c r="E342" s="244" t="s">
        <v>419</v>
      </c>
    </row>
    <row r="343" spans="1:5" s="17" customFormat="1" ht="15">
      <c r="A343" s="483"/>
      <c r="B343" s="25">
        <f t="shared" si="8"/>
        <v>294</v>
      </c>
      <c r="C343" s="85" t="s">
        <v>344</v>
      </c>
      <c r="D343" s="94">
        <v>5</v>
      </c>
      <c r="E343" s="244" t="s">
        <v>419</v>
      </c>
    </row>
    <row r="344" spans="1:5" s="17" customFormat="1" ht="30">
      <c r="A344" s="483"/>
      <c r="B344" s="25">
        <f t="shared" si="8"/>
        <v>295</v>
      </c>
      <c r="C344" s="85" t="s">
        <v>345</v>
      </c>
      <c r="D344" s="94">
        <v>5</v>
      </c>
      <c r="E344" s="244" t="s">
        <v>419</v>
      </c>
    </row>
    <row r="345" spans="1:5" s="17" customFormat="1" ht="30">
      <c r="A345" s="483"/>
      <c r="B345" s="25">
        <f t="shared" si="8"/>
        <v>296</v>
      </c>
      <c r="C345" s="99" t="s">
        <v>346</v>
      </c>
      <c r="D345" s="97">
        <v>10</v>
      </c>
      <c r="E345" s="244" t="s">
        <v>419</v>
      </c>
    </row>
    <row r="346" spans="1:5" s="17" customFormat="1" ht="15">
      <c r="A346" s="483"/>
      <c r="B346" s="25">
        <f t="shared" si="8"/>
        <v>297</v>
      </c>
      <c r="C346" s="99" t="s">
        <v>347</v>
      </c>
      <c r="D346" s="97">
        <v>10</v>
      </c>
      <c r="E346" s="244" t="s">
        <v>419</v>
      </c>
    </row>
    <row r="347" spans="1:5" s="17" customFormat="1" ht="15">
      <c r="A347" s="483"/>
      <c r="B347" s="25">
        <f t="shared" si="8"/>
        <v>298</v>
      </c>
      <c r="C347" s="37" t="s">
        <v>348</v>
      </c>
      <c r="D347" s="97">
        <v>10</v>
      </c>
      <c r="E347" s="244" t="s">
        <v>419</v>
      </c>
    </row>
    <row r="348" spans="1:5" s="17" customFormat="1" thickBot="1">
      <c r="A348" s="485"/>
      <c r="B348" s="41">
        <f t="shared" si="8"/>
        <v>299</v>
      </c>
      <c r="C348" s="70" t="s">
        <v>349</v>
      </c>
      <c r="D348" s="41">
        <v>15</v>
      </c>
      <c r="E348" s="404" t="s">
        <v>419</v>
      </c>
    </row>
    <row r="349" spans="1:5" s="17" customFormat="1" thickBot="1">
      <c r="A349" s="42"/>
      <c r="B349" s="43"/>
      <c r="C349" s="239" t="s">
        <v>57</v>
      </c>
      <c r="D349" s="234">
        <v>175</v>
      </c>
      <c r="E349" s="188">
        <f>COUNTIFS(E331:E348,"=S")</f>
        <v>0</v>
      </c>
    </row>
    <row r="350" spans="1:5" s="17" customFormat="1" ht="15">
      <c r="A350" s="42"/>
      <c r="B350" s="43"/>
      <c r="C350" s="240" t="s">
        <v>435</v>
      </c>
      <c r="D350" s="270" t="str">
        <f>IF(E330="S",SUMIF($E$331:$E$338,"S",D331:D338),"NO APLICA")</f>
        <v>NO APLICA</v>
      </c>
      <c r="E350" s="188"/>
    </row>
    <row r="351" spans="1:5" s="17" customFormat="1" thickBot="1">
      <c r="A351" s="42"/>
      <c r="B351" s="43"/>
      <c r="C351" s="240" t="s">
        <v>436</v>
      </c>
      <c r="D351" s="272">
        <f>(SUMIF($E$340:$E$348,"S",D340:D348))</f>
        <v>0</v>
      </c>
      <c r="E351" s="188"/>
    </row>
    <row r="352" spans="1:5" s="17" customFormat="1" thickBot="1">
      <c r="A352" s="42"/>
      <c r="B352" s="43"/>
      <c r="C352" s="448" t="s">
        <v>437</v>
      </c>
      <c r="D352" s="234">
        <f>SUM(D350:D351)</f>
        <v>0</v>
      </c>
      <c r="E352" s="16"/>
    </row>
    <row r="353" spans="1:6" s="17" customFormat="1" thickBot="1">
      <c r="A353" s="42"/>
      <c r="B353" s="43"/>
      <c r="C353" s="44"/>
      <c r="D353" s="232">
        <f>D352/D349</f>
        <v>0</v>
      </c>
      <c r="E353" s="16"/>
    </row>
    <row r="354" spans="1:6" s="17" customFormat="1" thickBot="1">
      <c r="A354" s="42"/>
      <c r="B354" s="43"/>
      <c r="C354" s="45"/>
      <c r="D354" s="46"/>
      <c r="E354" s="161"/>
    </row>
    <row r="355" spans="1:6" s="17" customFormat="1" thickBot="1">
      <c r="A355" s="47"/>
      <c r="B355" s="48"/>
      <c r="C355" s="268" t="s">
        <v>191</v>
      </c>
      <c r="D355" s="269">
        <v>0</v>
      </c>
      <c r="E355" s="160" t="s">
        <v>438</v>
      </c>
    </row>
    <row r="356" spans="1:6" s="17" customFormat="1" ht="15">
      <c r="A356" s="47"/>
      <c r="B356" s="48"/>
      <c r="C356" s="236" t="s">
        <v>439</v>
      </c>
      <c r="D356" s="273" t="str">
        <f>IF(E330="S",COUNTIFS(D331:D338,"=0",$E$331:$E$338,"=S"),"NO APLICA")</f>
        <v>NO APLICA</v>
      </c>
      <c r="E356" s="160"/>
    </row>
    <row r="357" spans="1:6" s="17" customFormat="1" thickBot="1">
      <c r="A357" s="47"/>
      <c r="B357" s="48"/>
      <c r="C357" s="236" t="s">
        <v>440</v>
      </c>
      <c r="D357" s="275">
        <f>COUNTIFS(D340:D348,"=0",$E$340:$E$348,"=S")</f>
        <v>0</v>
      </c>
      <c r="E357" s="160"/>
    </row>
    <row r="358" spans="1:6" s="51" customFormat="1" thickBot="1">
      <c r="A358" s="49"/>
      <c r="B358" s="48"/>
      <c r="C358" s="209" t="s">
        <v>329</v>
      </c>
      <c r="D358" s="220">
        <f>SUM(D356:D357)</f>
        <v>0</v>
      </c>
      <c r="E358" s="50"/>
    </row>
    <row r="359" spans="1:6" s="51" customFormat="1" thickBot="1">
      <c r="A359" s="49"/>
      <c r="B359" s="48"/>
      <c r="C359" s="52"/>
      <c r="D359" s="226">
        <v>1</v>
      </c>
      <c r="E359" s="50"/>
    </row>
    <row r="360" spans="1:6" s="17" customFormat="1" thickBot="1">
      <c r="A360" s="503"/>
      <c r="B360" s="503"/>
      <c r="C360" s="503"/>
      <c r="D360" s="102"/>
      <c r="E360" s="91"/>
    </row>
    <row r="361" spans="1:6" s="17" customFormat="1" thickBot="1">
      <c r="A361" s="504" t="s">
        <v>350</v>
      </c>
      <c r="B361" s="505"/>
      <c r="C361" s="505"/>
      <c r="D361" s="505"/>
      <c r="E361" s="506"/>
    </row>
    <row r="362" spans="1:6" s="17" customFormat="1" ht="15.75" customHeight="1" thickBot="1">
      <c r="A362" s="518" t="s">
        <v>351</v>
      </c>
      <c r="B362" s="499"/>
      <c r="C362" s="499"/>
      <c r="D362" s="519"/>
      <c r="E362" s="410" t="s">
        <v>419</v>
      </c>
      <c r="F362" s="258">
        <f>COUNTIF(E363:E365,"s")</f>
        <v>0</v>
      </c>
    </row>
    <row r="363" spans="1:6" s="17" customFormat="1" ht="62.25">
      <c r="A363" s="484" t="s">
        <v>352</v>
      </c>
      <c r="B363" s="385">
        <f>B348+1</f>
        <v>300</v>
      </c>
      <c r="C363" s="386" t="s">
        <v>353</v>
      </c>
      <c r="D363" s="330">
        <v>10</v>
      </c>
      <c r="E363" s="396" t="s">
        <v>419</v>
      </c>
      <c r="F363" s="184" t="str">
        <f>IF(F362&gt;1,"ERROR, seleccionar només una S","")</f>
        <v/>
      </c>
    </row>
    <row r="364" spans="1:6" s="17" customFormat="1" ht="62.25">
      <c r="A364" s="495"/>
      <c r="B364" s="104">
        <f>B363+1</f>
        <v>301</v>
      </c>
      <c r="C364" s="36" t="s">
        <v>354</v>
      </c>
      <c r="D364" s="322">
        <v>15</v>
      </c>
      <c r="E364" s="397" t="s">
        <v>419</v>
      </c>
    </row>
    <row r="365" spans="1:6" s="17" customFormat="1" ht="63" thickBot="1">
      <c r="A365" s="495"/>
      <c r="B365" s="104">
        <f t="shared" ref="B365:B374" si="9">B364+1</f>
        <v>302</v>
      </c>
      <c r="C365" s="36" t="s">
        <v>355</v>
      </c>
      <c r="D365" s="246">
        <v>20</v>
      </c>
      <c r="E365" s="398" t="s">
        <v>419</v>
      </c>
    </row>
    <row r="366" spans="1:6" s="17" customFormat="1" thickBot="1">
      <c r="A366" s="495"/>
      <c r="B366" s="104">
        <f t="shared" si="9"/>
        <v>303</v>
      </c>
      <c r="C366" s="37" t="s">
        <v>356</v>
      </c>
      <c r="D366" s="61">
        <v>15</v>
      </c>
      <c r="E366" s="321" t="s">
        <v>419</v>
      </c>
      <c r="F366" s="187">
        <f>COUNTIF(E367:E369,"s")</f>
        <v>0</v>
      </c>
    </row>
    <row r="367" spans="1:6" s="17" customFormat="1" ht="30">
      <c r="A367" s="495"/>
      <c r="B367" s="104">
        <f t="shared" si="9"/>
        <v>304</v>
      </c>
      <c r="C367" s="36" t="s">
        <v>357</v>
      </c>
      <c r="D367" s="245">
        <v>5</v>
      </c>
      <c r="E367" s="396" t="s">
        <v>419</v>
      </c>
      <c r="F367" s="184" t="str">
        <f>IF(F366&gt;1,"ERROR, seleccionar només una S","")</f>
        <v/>
      </c>
    </row>
    <row r="368" spans="1:6" s="17" customFormat="1" ht="30">
      <c r="A368" s="495"/>
      <c r="B368" s="104">
        <f t="shared" si="9"/>
        <v>305</v>
      </c>
      <c r="C368" s="36" t="s">
        <v>358</v>
      </c>
      <c r="D368" s="322">
        <v>10</v>
      </c>
      <c r="E368" s="397" t="s">
        <v>419</v>
      </c>
    </row>
    <row r="369" spans="1:5" s="17" customFormat="1" ht="30.75" thickBot="1">
      <c r="A369" s="495"/>
      <c r="B369" s="104">
        <f t="shared" si="9"/>
        <v>306</v>
      </c>
      <c r="C369" s="36" t="s">
        <v>359</v>
      </c>
      <c r="D369" s="246">
        <v>15</v>
      </c>
      <c r="E369" s="398" t="s">
        <v>419</v>
      </c>
    </row>
    <row r="370" spans="1:5" s="17" customFormat="1" ht="32.25">
      <c r="A370" s="495"/>
      <c r="B370" s="104">
        <f t="shared" si="9"/>
        <v>307</v>
      </c>
      <c r="C370" s="37" t="s">
        <v>360</v>
      </c>
      <c r="D370" s="94">
        <v>5</v>
      </c>
      <c r="E370" s="306" t="s">
        <v>419</v>
      </c>
    </row>
    <row r="371" spans="1:5" s="17" customFormat="1" ht="30">
      <c r="A371" s="496"/>
      <c r="B371" s="25">
        <f t="shared" si="9"/>
        <v>308</v>
      </c>
      <c r="C371" s="37" t="s">
        <v>361</v>
      </c>
      <c r="D371" s="27">
        <v>0</v>
      </c>
      <c r="E371" s="244" t="s">
        <v>419</v>
      </c>
    </row>
    <row r="372" spans="1:5" s="17" customFormat="1" ht="15" customHeight="1">
      <c r="A372" s="466" t="s">
        <v>362</v>
      </c>
      <c r="B372" s="92">
        <f t="shared" si="9"/>
        <v>309</v>
      </c>
      <c r="C372" s="85" t="s">
        <v>363</v>
      </c>
      <c r="D372" s="94">
        <v>5</v>
      </c>
      <c r="E372" s="244" t="s">
        <v>419</v>
      </c>
    </row>
    <row r="373" spans="1:5" s="17" customFormat="1" ht="15">
      <c r="A373" s="483"/>
      <c r="B373" s="104">
        <f t="shared" si="9"/>
        <v>310</v>
      </c>
      <c r="C373" s="37" t="s">
        <v>364</v>
      </c>
      <c r="D373" s="27">
        <v>0</v>
      </c>
      <c r="E373" s="244" t="s">
        <v>419</v>
      </c>
    </row>
    <row r="374" spans="1:5" s="17" customFormat="1" ht="45.75" thickBot="1">
      <c r="A374" s="485"/>
      <c r="B374" s="41">
        <f t="shared" si="9"/>
        <v>311</v>
      </c>
      <c r="C374" s="70" t="s">
        <v>365</v>
      </c>
      <c r="D374" s="41">
        <v>5</v>
      </c>
      <c r="E374" s="404" t="s">
        <v>419</v>
      </c>
    </row>
    <row r="375" spans="1:5" s="17" customFormat="1" thickBot="1">
      <c r="A375" s="42"/>
      <c r="B375" s="43"/>
      <c r="C375" s="278" t="s">
        <v>57</v>
      </c>
      <c r="D375" s="231">
        <v>65</v>
      </c>
      <c r="E375" s="55"/>
    </row>
    <row r="376" spans="1:5" s="17" customFormat="1" thickBot="1">
      <c r="A376" s="42"/>
      <c r="B376" s="43"/>
      <c r="C376" s="448" t="s">
        <v>441</v>
      </c>
      <c r="D376" s="234">
        <f>SUMIF($E$363:$E$374,"S",D363:D374)</f>
        <v>0</v>
      </c>
      <c r="E376" s="16"/>
    </row>
    <row r="377" spans="1:5" s="17" customFormat="1" thickBot="1">
      <c r="A377" s="42"/>
      <c r="B377" s="43"/>
      <c r="C377" s="44"/>
      <c r="D377" s="232">
        <f>D376/D375</f>
        <v>0</v>
      </c>
      <c r="E377" s="16"/>
    </row>
    <row r="378" spans="1:5" s="17" customFormat="1" thickBot="1">
      <c r="A378" s="42"/>
      <c r="B378" s="43"/>
      <c r="C378" s="45"/>
      <c r="D378" s="46"/>
      <c r="E378" s="161"/>
    </row>
    <row r="379" spans="1:5" s="17" customFormat="1" thickBot="1">
      <c r="A379" s="47"/>
      <c r="B379" s="48"/>
      <c r="C379" s="256" t="s">
        <v>191</v>
      </c>
      <c r="D379" s="225">
        <v>2</v>
      </c>
      <c r="E379" s="160"/>
    </row>
    <row r="380" spans="1:5" s="51" customFormat="1" thickBot="1">
      <c r="A380" s="49"/>
      <c r="B380" s="48"/>
      <c r="C380" s="255" t="s">
        <v>329</v>
      </c>
      <c r="D380" s="252" t="str">
        <f>IF(E362="S",COUNTIFS(D363:D374,"=0",$E$363:$E$374,"=S"),"NO APLICA")</f>
        <v>NO APLICA</v>
      </c>
      <c r="E380" s="50"/>
    </row>
    <row r="381" spans="1:5" s="51" customFormat="1" thickBot="1">
      <c r="A381" s="49"/>
      <c r="B381" s="48"/>
      <c r="C381" s="52"/>
      <c r="D381" s="254">
        <v>1</v>
      </c>
      <c r="E381" s="50"/>
    </row>
    <row r="382" spans="1:5" s="17" customFormat="1" thickBot="1">
      <c r="A382" s="105"/>
      <c r="B382" s="106"/>
      <c r="C382" s="107"/>
      <c r="D382" s="102"/>
      <c r="E382" s="91"/>
    </row>
    <row r="383" spans="1:5" s="17" customFormat="1" ht="15.75" customHeight="1" thickBot="1">
      <c r="A383" s="477" t="s">
        <v>366</v>
      </c>
      <c r="B383" s="478"/>
      <c r="C383" s="478"/>
      <c r="D383" s="478"/>
      <c r="E383" s="498"/>
    </row>
    <row r="384" spans="1:5" s="17" customFormat="1" ht="30">
      <c r="A384" s="483"/>
      <c r="B384" s="21">
        <f>B374+1</f>
        <v>312</v>
      </c>
      <c r="C384" s="85" t="s">
        <v>367</v>
      </c>
      <c r="D384" s="221">
        <v>0</v>
      </c>
      <c r="E384" s="244" t="s">
        <v>419</v>
      </c>
    </row>
    <row r="385" spans="1:8" s="17" customFormat="1" ht="75">
      <c r="A385" s="483"/>
      <c r="B385" s="25">
        <f>B384+1</f>
        <v>313</v>
      </c>
      <c r="C385" s="37" t="s">
        <v>368</v>
      </c>
      <c r="D385" s="27">
        <v>0</v>
      </c>
      <c r="E385" s="244" t="s">
        <v>419</v>
      </c>
    </row>
    <row r="386" spans="1:8" s="17" customFormat="1" ht="30">
      <c r="A386" s="483"/>
      <c r="B386" s="25">
        <f>B385+1</f>
        <v>314</v>
      </c>
      <c r="C386" s="37" t="s">
        <v>369</v>
      </c>
      <c r="D386" s="29">
        <v>20</v>
      </c>
      <c r="E386" s="244" t="s">
        <v>419</v>
      </c>
    </row>
    <row r="387" spans="1:8" s="17" customFormat="1" ht="15">
      <c r="A387" s="483"/>
      <c r="B387" s="25">
        <f>B386+1</f>
        <v>315</v>
      </c>
      <c r="C387" s="37" t="s">
        <v>370</v>
      </c>
      <c r="D387" s="27">
        <v>0</v>
      </c>
      <c r="E387" s="244" t="s">
        <v>419</v>
      </c>
    </row>
    <row r="388" spans="1:8" s="17" customFormat="1" thickBot="1">
      <c r="A388" s="485"/>
      <c r="B388" s="41">
        <f>B387+1</f>
        <v>316</v>
      </c>
      <c r="C388" s="100" t="s">
        <v>371</v>
      </c>
      <c r="D388" s="71">
        <v>5</v>
      </c>
      <c r="E388" s="244" t="s">
        <v>419</v>
      </c>
    </row>
    <row r="389" spans="1:8" s="17" customFormat="1" thickBot="1">
      <c r="A389" s="42"/>
      <c r="B389" s="228"/>
      <c r="C389" s="227" t="s">
        <v>57</v>
      </c>
      <c r="D389" s="231">
        <v>25</v>
      </c>
      <c r="E389" s="251"/>
    </row>
    <row r="390" spans="1:8" s="17" customFormat="1" thickBot="1">
      <c r="A390" s="42"/>
      <c r="B390" s="43"/>
      <c r="C390" s="448" t="s">
        <v>442</v>
      </c>
      <c r="D390" s="234">
        <f>SUMIF($E$384:$E$388,"S",D384:D388)</f>
        <v>0</v>
      </c>
      <c r="E390" s="16"/>
    </row>
    <row r="391" spans="1:8" s="17" customFormat="1" thickBot="1">
      <c r="A391" s="42"/>
      <c r="B391" s="43"/>
      <c r="C391" s="44"/>
      <c r="D391" s="232">
        <f t="shared" ref="D391" si="10">D390/D389</f>
        <v>0</v>
      </c>
      <c r="E391" s="161"/>
    </row>
    <row r="392" spans="1:8" s="17" customFormat="1" thickBot="1">
      <c r="A392" s="42"/>
      <c r="B392" s="43"/>
      <c r="C392" s="45"/>
      <c r="D392" s="46"/>
      <c r="E392" s="161"/>
    </row>
    <row r="393" spans="1:8" s="17" customFormat="1" thickBot="1">
      <c r="A393" s="47"/>
      <c r="B393" s="48"/>
      <c r="C393" s="256" t="s">
        <v>191</v>
      </c>
      <c r="D393" s="269">
        <v>3</v>
      </c>
      <c r="E393" s="160"/>
    </row>
    <row r="394" spans="1:8" s="51" customFormat="1" thickBot="1">
      <c r="A394" s="49"/>
      <c r="B394" s="48"/>
      <c r="C394" s="255" t="s">
        <v>329</v>
      </c>
      <c r="D394" s="220">
        <f>COUNTIFS(D384:D388,"=0",$E$384:$E$388,"=S")</f>
        <v>0</v>
      </c>
      <c r="E394" s="253"/>
    </row>
    <row r="395" spans="1:8" s="51" customFormat="1" thickBot="1">
      <c r="A395" s="49"/>
      <c r="B395" s="48"/>
      <c r="C395" s="52"/>
      <c r="D395" s="331">
        <v>1</v>
      </c>
      <c r="E395" s="253"/>
    </row>
    <row r="396" spans="1:8" s="51" customFormat="1" ht="15">
      <c r="A396" s="49"/>
      <c r="B396" s="48"/>
      <c r="C396" s="52"/>
      <c r="D396" s="108"/>
      <c r="E396" s="50"/>
    </row>
    <row r="397" spans="1:8" s="17" customFormat="1" ht="15">
      <c r="A397" s="73"/>
      <c r="B397" s="75"/>
      <c r="C397" s="109"/>
      <c r="D397" s="73"/>
      <c r="E397" s="110"/>
      <c r="G397" s="147"/>
    </row>
    <row r="398" spans="1:8" s="17" customFormat="1" ht="15">
      <c r="A398" s="111"/>
      <c r="B398" s="111"/>
      <c r="C398" s="113"/>
      <c r="D398" s="49"/>
      <c r="E398" s="110"/>
      <c r="G398" s="147"/>
    </row>
    <row r="399" spans="1:8" s="17" customFormat="1" ht="21">
      <c r="A399" s="111"/>
      <c r="B399" s="510" t="s">
        <v>443</v>
      </c>
      <c r="C399" s="510"/>
      <c r="D399" s="510"/>
      <c r="E399" s="180"/>
      <c r="G399" s="147"/>
      <c r="H399" s="125"/>
    </row>
    <row r="400" spans="1:8" s="17" customFormat="1" thickBot="1">
      <c r="A400" s="111"/>
      <c r="B400" s="111"/>
      <c r="C400" s="110"/>
      <c r="D400" s="112"/>
      <c r="E400" s="110"/>
      <c r="G400" s="147"/>
      <c r="H400" s="125"/>
    </row>
    <row r="401" spans="1:8" s="17" customFormat="1" thickBot="1">
      <c r="A401" s="111"/>
      <c r="B401" s="111"/>
      <c r="C401" s="114" t="s">
        <v>444</v>
      </c>
      <c r="D401" s="136" t="s">
        <v>5</v>
      </c>
      <c r="E401" s="110"/>
      <c r="G401" s="147"/>
      <c r="H401" s="125"/>
    </row>
    <row r="402" spans="1:8" s="17" customFormat="1" ht="15">
      <c r="A402" s="111"/>
      <c r="B402" s="150" t="s">
        <v>381</v>
      </c>
      <c r="C402" s="151" t="str">
        <f>C41</f>
        <v>Punts assolits Instal·lacions</v>
      </c>
      <c r="D402" s="138">
        <f>D41</f>
        <v>0</v>
      </c>
      <c r="E402" s="110"/>
      <c r="G402" s="147"/>
    </row>
    <row r="403" spans="1:8" s="17" customFormat="1" ht="15">
      <c r="A403" s="111"/>
      <c r="B403" s="451" t="s">
        <v>383</v>
      </c>
      <c r="C403" s="152" t="str">
        <f>C173</f>
        <v>Punts assolits Equipament habitacions</v>
      </c>
      <c r="D403" s="139">
        <f>D173</f>
        <v>0</v>
      </c>
      <c r="E403" s="110"/>
      <c r="G403" s="147"/>
    </row>
    <row r="404" spans="1:8" s="17" customFormat="1" ht="15">
      <c r="A404" s="111"/>
      <c r="B404" s="509" t="s">
        <v>385</v>
      </c>
      <c r="C404" s="152" t="str">
        <f t="shared" ref="C404:D407" si="11">C313</f>
        <v>Punts assolits bar/cafeteria</v>
      </c>
      <c r="D404" s="139" t="str">
        <f t="shared" si="11"/>
        <v>NO APLICA</v>
      </c>
      <c r="E404" s="110"/>
      <c r="G404" s="147"/>
    </row>
    <row r="405" spans="1:8" s="17" customFormat="1" ht="15">
      <c r="A405" s="111"/>
      <c r="B405" s="509"/>
      <c r="C405" s="152" t="str">
        <f t="shared" si="11"/>
        <v>Punts assolits restaurant</v>
      </c>
      <c r="D405" s="139" t="str">
        <f t="shared" si="11"/>
        <v>NO APLICA</v>
      </c>
      <c r="E405" s="110"/>
      <c r="G405" s="147"/>
    </row>
    <row r="406" spans="1:8" s="17" customFormat="1" ht="15">
      <c r="A406" s="111"/>
      <c r="B406" s="509"/>
      <c r="C406" s="152" t="str">
        <f t="shared" si="11"/>
        <v>Punts assolits room service</v>
      </c>
      <c r="D406" s="139" t="str">
        <f t="shared" si="11"/>
        <v>NO APLICA</v>
      </c>
      <c r="E406" s="110"/>
      <c r="G406" s="147"/>
    </row>
    <row r="407" spans="1:8" s="17" customFormat="1" ht="15">
      <c r="A407" s="111"/>
      <c r="B407" s="509"/>
      <c r="C407" s="152" t="str">
        <f t="shared" si="11"/>
        <v>Punts assolits resta d'ítems</v>
      </c>
      <c r="D407" s="139">
        <f t="shared" si="11"/>
        <v>0</v>
      </c>
      <c r="E407" s="110"/>
      <c r="F407" s="147"/>
      <c r="G407" s="147"/>
    </row>
    <row r="408" spans="1:8" s="17" customFormat="1" ht="15">
      <c r="A408" s="111"/>
      <c r="B408" s="507" t="s">
        <v>390</v>
      </c>
      <c r="C408" s="152" t="s">
        <v>435</v>
      </c>
      <c r="D408" s="139" t="str">
        <f>D350</f>
        <v>NO APLICA</v>
      </c>
      <c r="E408" s="110"/>
      <c r="F408" s="147"/>
      <c r="G408" s="147"/>
    </row>
    <row r="409" spans="1:8" s="17" customFormat="1" ht="15">
      <c r="A409" s="111"/>
      <c r="B409" s="508"/>
      <c r="C409" s="152" t="s">
        <v>436</v>
      </c>
      <c r="D409" s="139">
        <f>D351</f>
        <v>0</v>
      </c>
      <c r="E409" s="110"/>
      <c r="F409" s="147"/>
      <c r="G409" s="147"/>
    </row>
    <row r="410" spans="1:8" s="17" customFormat="1" thickBot="1">
      <c r="A410" s="111"/>
      <c r="B410" s="451" t="s">
        <v>393</v>
      </c>
      <c r="C410" s="152" t="str">
        <f>C376</f>
        <v>Punts assolits Serveis Complementaris</v>
      </c>
      <c r="D410" s="139" t="str">
        <f>IF(E362="s",D376,"NO APLICA")</f>
        <v>NO APLICA</v>
      </c>
      <c r="E410" s="162" t="s">
        <v>445</v>
      </c>
      <c r="F410" s="163"/>
      <c r="G410" s="147"/>
    </row>
    <row r="411" spans="1:8" s="17" customFormat="1" thickBot="1">
      <c r="A411" s="111"/>
      <c r="B411" s="153" t="s">
        <v>395</v>
      </c>
      <c r="C411" s="154" t="str">
        <f>C390</f>
        <v>Punts assolits Eines Atenció al Client</v>
      </c>
      <c r="D411" s="171">
        <f t="shared" ref="D411" si="12">D390</f>
        <v>0</v>
      </c>
      <c r="E411" s="176" t="s">
        <v>446</v>
      </c>
      <c r="F411" s="147"/>
      <c r="G411" s="147"/>
    </row>
    <row r="412" spans="1:8" s="17" customFormat="1" thickBot="1">
      <c r="A412" s="111"/>
      <c r="B412" s="111"/>
      <c r="C412" s="149" t="s">
        <v>447</v>
      </c>
      <c r="D412" s="172">
        <f>SUM(D402:D411)</f>
        <v>0</v>
      </c>
      <c r="E412" s="135">
        <v>300</v>
      </c>
      <c r="F412" s="147"/>
      <c r="G412" s="148"/>
    </row>
    <row r="413" spans="1:8" s="51" customFormat="1" ht="32.25" thickBot="1">
      <c r="A413" s="115"/>
      <c r="B413" s="115"/>
      <c r="C413" s="116"/>
      <c r="D413" s="146" t="str">
        <f>IF(D412&lt;E412,"NO ASSOLEIX",IF(D412&gt;(E412-1),"ASSOLEIX"))</f>
        <v>NO ASSOLEIX</v>
      </c>
      <c r="E413" s="117"/>
      <c r="F413" s="131"/>
      <c r="G413" s="147"/>
    </row>
    <row r="414" spans="1:8" s="51" customFormat="1" thickBot="1">
      <c r="A414" s="115"/>
      <c r="B414" s="115"/>
      <c r="C414" s="116"/>
      <c r="D414" s="118"/>
      <c r="E414" s="117"/>
    </row>
    <row r="415" spans="1:8" s="17" customFormat="1" thickBot="1">
      <c r="A415" s="111"/>
      <c r="B415" s="111"/>
      <c r="C415" s="114" t="s">
        <v>448</v>
      </c>
      <c r="D415" s="155" t="s">
        <v>449</v>
      </c>
      <c r="E415" s="156" t="s">
        <v>446</v>
      </c>
      <c r="F415" s="178" t="s">
        <v>465</v>
      </c>
      <c r="G415" s="178"/>
    </row>
    <row r="416" spans="1:8" s="17" customFormat="1" ht="15">
      <c r="A416" s="111"/>
      <c r="B416" s="111"/>
      <c r="C416" s="140" t="s">
        <v>450</v>
      </c>
      <c r="D416" s="445">
        <f>SUM(D45+D177+D324+D394)</f>
        <v>0</v>
      </c>
      <c r="E416" s="538">
        <v>90</v>
      </c>
      <c r="F416" s="51"/>
      <c r="G416" s="51"/>
    </row>
    <row r="417" spans="1:8" s="51" customFormat="1" ht="15">
      <c r="A417" s="115"/>
      <c r="B417" s="115"/>
      <c r="C417" s="137" t="s">
        <v>451</v>
      </c>
      <c r="D417" s="143" t="str">
        <f>IF(E189="s",COUNTIFS(D190:D196,"=0",$E$190:$E$196,"=S"),"NO APLICA")</f>
        <v>NO APLICA</v>
      </c>
      <c r="E417" s="142" t="str">
        <f>IF(D417="NO APLICA","NO APLICA",3)</f>
        <v>NO APLICA</v>
      </c>
    </row>
    <row r="418" spans="1:8" s="51" customFormat="1" ht="15">
      <c r="A418" s="115"/>
      <c r="B418" s="115"/>
      <c r="C418" s="141" t="s">
        <v>452</v>
      </c>
      <c r="D418" s="144" t="str">
        <f>IF(E236="S",COUNTIFS(D237:D258,"=0",$E$237:$E$258,"=S"),"NO APLICA")</f>
        <v>NO APLICA</v>
      </c>
      <c r="E418" s="142" t="str">
        <f>IF(D418="NO APLICA","NO APLICA",6)</f>
        <v>NO APLICA</v>
      </c>
    </row>
    <row r="419" spans="1:8" s="51" customFormat="1" ht="15">
      <c r="A419" s="115"/>
      <c r="B419" s="115"/>
      <c r="C419" s="141" t="s">
        <v>453</v>
      </c>
      <c r="D419" s="143" t="str">
        <f>IF(E259="S",COUNTIFS(D260:D267,"=0",$E$260:$E$267,"=S"),"NO APLICA")</f>
        <v>NO APLICA</v>
      </c>
      <c r="E419" s="142" t="str">
        <f>IF(D419="NO APLICA","NO APLICA",2)</f>
        <v>NO APLICA</v>
      </c>
    </row>
    <row r="420" spans="1:8" s="51" customFormat="1" ht="15">
      <c r="A420" s="115"/>
      <c r="B420" s="115"/>
      <c r="C420" s="141" t="s">
        <v>454</v>
      </c>
      <c r="D420" s="143" t="str">
        <f>IF(E330="S",COUNTIFS(D331:D348,"=0",$E$331:$E$348,"=S"),"NO APLICA")</f>
        <v>NO APLICA</v>
      </c>
      <c r="E420" s="142" t="str">
        <f>IF(D420="NO APLICA","NO APLICA",0)</f>
        <v>NO APLICA</v>
      </c>
    </row>
    <row r="421" spans="1:8" s="51" customFormat="1" thickBot="1">
      <c r="A421" s="115"/>
      <c r="B421" s="115"/>
      <c r="C421" s="141" t="s">
        <v>455</v>
      </c>
      <c r="D421" s="143" t="str">
        <f>IF(E362="S",COUNTIFS(D363:D374,"=0",$E$363:$E$374,"=S"),"NO APLICA")</f>
        <v>NO APLICA</v>
      </c>
      <c r="E421" s="142" t="str">
        <f>IF(D421="NO APLICA","NO APLICA",2)</f>
        <v>NO APLICA</v>
      </c>
    </row>
    <row r="422" spans="1:8" s="51" customFormat="1" thickBot="1">
      <c r="A422" s="115"/>
      <c r="B422" s="115"/>
      <c r="C422" s="448" t="s">
        <v>447</v>
      </c>
      <c r="D422" s="172">
        <f>SUM(D416:D421)</f>
        <v>0</v>
      </c>
      <c r="E422" s="145">
        <f>SUM(E416:E421)</f>
        <v>90</v>
      </c>
      <c r="F422" s="147"/>
      <c r="G422" s="147"/>
      <c r="H422" s="147"/>
    </row>
    <row r="423" spans="1:8" s="51" customFormat="1" thickBot="1">
      <c r="A423" s="115"/>
      <c r="B423" s="115"/>
      <c r="C423" s="116"/>
      <c r="D423" s="146" t="str">
        <f>IF(D422&lt;E422,"NO ASSOLEIX","ASSOLEIX")</f>
        <v>NO ASSOLEIX</v>
      </c>
      <c r="E423" s="117"/>
    </row>
    <row r="424" spans="1:8" s="51" customFormat="1" ht="15">
      <c r="A424" s="115"/>
      <c r="B424" s="115"/>
      <c r="C424" s="116"/>
      <c r="D424" s="118"/>
      <c r="E424" s="117"/>
    </row>
    <row r="425" spans="1:8" s="17" customFormat="1" ht="15">
      <c r="A425" s="111"/>
      <c r="B425" s="111"/>
      <c r="C425" s="111"/>
      <c r="D425" s="111"/>
      <c r="E425" s="111"/>
    </row>
    <row r="426" spans="1:8" s="17" customFormat="1" ht="15">
      <c r="A426" s="111"/>
      <c r="B426" s="111"/>
      <c r="C426" s="119" t="s">
        <v>399</v>
      </c>
      <c r="D426" s="120"/>
      <c r="E426" s="110" t="s">
        <v>456</v>
      </c>
    </row>
    <row r="427" spans="1:8" s="17" customFormat="1" ht="5.25" customHeight="1">
      <c r="A427" s="111"/>
      <c r="B427" s="111"/>
      <c r="C427" s="18"/>
      <c r="D427" s="18"/>
      <c r="E427" s="110"/>
    </row>
    <row r="428" spans="1:8" s="17" customFormat="1" ht="15">
      <c r="A428" s="111"/>
      <c r="B428" s="111"/>
      <c r="C428" s="18"/>
      <c r="D428" s="121"/>
      <c r="E428" s="110" t="s">
        <v>457</v>
      </c>
    </row>
    <row r="429" spans="1:8" s="17" customFormat="1" ht="5.25" customHeight="1" thickBot="1">
      <c r="A429" s="111"/>
      <c r="B429" s="111"/>
      <c r="C429" s="18"/>
      <c r="D429" s="18"/>
      <c r="E429" s="177" t="s">
        <v>458</v>
      </c>
      <c r="F429" s="177"/>
      <c r="G429" s="177"/>
    </row>
    <row r="430" spans="1:8" s="17" customFormat="1" ht="15.75" customHeight="1" thickBot="1">
      <c r="A430" s="122"/>
      <c r="B430" s="123"/>
      <c r="C430" s="18"/>
      <c r="D430" s="124"/>
      <c r="E430" s="500" t="s">
        <v>459</v>
      </c>
      <c r="F430" s="501"/>
      <c r="G430" s="501"/>
      <c r="H430" s="501"/>
    </row>
    <row r="431" spans="1:8" s="17" customFormat="1">
      <c r="A431" s="126"/>
      <c r="B431" s="127"/>
      <c r="C431" s="128"/>
      <c r="D431" s="55"/>
      <c r="E431" s="130"/>
      <c r="F431" s="450"/>
      <c r="G431" s="450"/>
      <c r="H431" s="450"/>
    </row>
    <row r="432" spans="1:8" ht="15">
      <c r="A432" s="18"/>
      <c r="B432" s="19"/>
      <c r="C432" s="20"/>
      <c r="D432" s="20"/>
      <c r="F432" s="20"/>
      <c r="G432" s="20"/>
      <c r="H432" s="20"/>
    </row>
    <row r="433" spans="1:8" ht="16.5" thickBot="1"/>
    <row r="434" spans="1:8" ht="34.5" customHeight="1">
      <c r="A434" s="585" t="s">
        <v>1</v>
      </c>
      <c r="B434" s="559" t="s">
        <v>403</v>
      </c>
      <c r="C434" s="560"/>
      <c r="D434" s="560"/>
      <c r="E434" s="560"/>
      <c r="F434" s="560"/>
      <c r="G434" s="560"/>
      <c r="H434" s="561"/>
    </row>
    <row r="435" spans="1:8" ht="35.25" customHeight="1">
      <c r="A435" s="586"/>
      <c r="B435" s="565" t="s">
        <v>404</v>
      </c>
      <c r="C435" s="566"/>
      <c r="D435" s="566"/>
      <c r="E435" s="566"/>
      <c r="F435" s="566"/>
      <c r="G435" s="566"/>
      <c r="H435" s="567"/>
    </row>
    <row r="436" spans="1:8" ht="15">
      <c r="A436" s="586"/>
      <c r="B436" s="489" t="s">
        <v>405</v>
      </c>
      <c r="C436" s="552"/>
      <c r="D436" s="552"/>
      <c r="E436" s="552"/>
      <c r="F436" s="552"/>
      <c r="G436" s="552"/>
      <c r="H436" s="568"/>
    </row>
    <row r="437" spans="1:8" ht="15">
      <c r="A437" s="586"/>
      <c r="B437" s="489" t="s">
        <v>406</v>
      </c>
      <c r="C437" s="552"/>
      <c r="D437" s="552"/>
      <c r="E437" s="552"/>
      <c r="F437" s="552"/>
      <c r="G437" s="552"/>
      <c r="H437" s="568"/>
    </row>
    <row r="438" spans="1:8" ht="15">
      <c r="A438" s="586"/>
      <c r="B438" s="587"/>
      <c r="C438" s="588"/>
      <c r="D438" s="589" t="s">
        <v>407</v>
      </c>
      <c r="E438" s="589" t="s">
        <v>408</v>
      </c>
      <c r="F438" s="589" t="s">
        <v>409</v>
      </c>
      <c r="G438" s="589" t="s">
        <v>410</v>
      </c>
      <c r="H438" s="590" t="s">
        <v>411</v>
      </c>
    </row>
    <row r="439" spans="1:8" ht="17.25">
      <c r="A439" s="586"/>
      <c r="B439" s="444"/>
      <c r="C439" s="589" t="s">
        <v>412</v>
      </c>
      <c r="D439" s="589">
        <v>11</v>
      </c>
      <c r="E439" s="589">
        <v>11</v>
      </c>
      <c r="F439" s="589">
        <v>14</v>
      </c>
      <c r="G439" s="589">
        <v>18</v>
      </c>
      <c r="H439" s="590">
        <v>22</v>
      </c>
    </row>
    <row r="440" spans="1:8" ht="129.75" customHeight="1">
      <c r="A440" s="586"/>
      <c r="B440" s="489" t="s">
        <v>413</v>
      </c>
      <c r="C440" s="552"/>
      <c r="D440" s="552"/>
      <c r="E440" s="552"/>
      <c r="F440" s="552"/>
      <c r="G440" s="552"/>
      <c r="H440" s="568"/>
    </row>
    <row r="441" spans="1:8" ht="48.75" customHeight="1">
      <c r="A441" s="586"/>
      <c r="B441" s="489" t="s">
        <v>414</v>
      </c>
      <c r="C441" s="552"/>
      <c r="D441" s="552"/>
      <c r="E441" s="552"/>
      <c r="F441" s="552"/>
      <c r="G441" s="552"/>
      <c r="H441" s="568"/>
    </row>
    <row r="442" spans="1:8" ht="28.5" customHeight="1" thickBot="1">
      <c r="A442" s="591"/>
      <c r="B442" s="592" t="s">
        <v>415</v>
      </c>
      <c r="C442" s="593"/>
      <c r="D442" s="593"/>
      <c r="E442" s="593"/>
      <c r="F442" s="593"/>
      <c r="G442" s="593"/>
      <c r="H442" s="594"/>
    </row>
  </sheetData>
  <sheetProtection algorithmName="SHA-512" hashValue="jYTU7vhoss5U9ayTPWRLYr4JdxbmvFkS7CdOf+jhaZRKihaX5lNQMgPLiDqZYKPeSG42YF0QQ7TTtiH6fk0Vcg==" saltValue="pwcehNBU5f/qdygl1TeNzg==" spinCount="100000" sheet="1" objects="1" scenarios="1"/>
  <mergeCells count="56">
    <mergeCell ref="A434:A442"/>
    <mergeCell ref="B434:H434"/>
    <mergeCell ref="B435:H435"/>
    <mergeCell ref="B436:H436"/>
    <mergeCell ref="B437:H437"/>
    <mergeCell ref="B440:H440"/>
    <mergeCell ref="B441:H441"/>
    <mergeCell ref="B442:H442"/>
    <mergeCell ref="B201:D201"/>
    <mergeCell ref="A236:D236"/>
    <mergeCell ref="A189:D189"/>
    <mergeCell ref="A331:A338"/>
    <mergeCell ref="A268:A269"/>
    <mergeCell ref="A272:A292"/>
    <mergeCell ref="A293:A299"/>
    <mergeCell ref="A301:A311"/>
    <mergeCell ref="A329:E329"/>
    <mergeCell ref="A197:E197"/>
    <mergeCell ref="A330:D330"/>
    <mergeCell ref="F188:H188"/>
    <mergeCell ref="A23:A24"/>
    <mergeCell ref="A25:A27"/>
    <mergeCell ref="A29:A34"/>
    <mergeCell ref="A35:A39"/>
    <mergeCell ref="A48:E48"/>
    <mergeCell ref="A1:E1"/>
    <mergeCell ref="A182:A188"/>
    <mergeCell ref="A192:A196"/>
    <mergeCell ref="A198:A235"/>
    <mergeCell ref="A90:A104"/>
    <mergeCell ref="A107:A139"/>
    <mergeCell ref="A140:A142"/>
    <mergeCell ref="A143:A149"/>
    <mergeCell ref="A150:A163"/>
    <mergeCell ref="A164:A171"/>
    <mergeCell ref="A51:A89"/>
    <mergeCell ref="C2:D2"/>
    <mergeCell ref="A5:E5"/>
    <mergeCell ref="A8:A9"/>
    <mergeCell ref="A11:A12"/>
    <mergeCell ref="A13:A22"/>
    <mergeCell ref="A340:A348"/>
    <mergeCell ref="A239:A258"/>
    <mergeCell ref="A260:A267"/>
    <mergeCell ref="E430:H430"/>
    <mergeCell ref="B399:D399"/>
    <mergeCell ref="A384:A388"/>
    <mergeCell ref="B404:B407"/>
    <mergeCell ref="A360:C360"/>
    <mergeCell ref="A361:E361"/>
    <mergeCell ref="A363:A371"/>
    <mergeCell ref="A372:A374"/>
    <mergeCell ref="A383:E383"/>
    <mergeCell ref="A362:D362"/>
    <mergeCell ref="B408:B409"/>
    <mergeCell ref="A259:D259"/>
  </mergeCells>
  <conditionalFormatting sqref="E6:E9 E182:E185 E202:E208 E371 E384:E385 E49:E51 E190:E191 E198 E237:E240 E196 E25 E11 E27 E53 E56 E59 E61:E62 E65:E71 E73 E78 E80:E81 E85:E86 E90 E95 E98:E100 E104:E108 E111 E115:E121 E128 E131 E133 E137:E140 E148 E152 E156 E164 E211 E219 E235 E243 E258 E266:E267 E270:E273 E276 E279:E280 E288:E289 E292 E300 E310 E373 E387">
    <cfRule type="cellIs" dxfId="174" priority="7" operator="equal">
      <formula>"N"</formula>
    </cfRule>
  </conditionalFormatting>
  <conditionalFormatting sqref="E13">
    <cfRule type="cellIs" dxfId="173" priority="6" operator="equal">
      <formula>"N"</formula>
    </cfRule>
  </conditionalFormatting>
  <conditionalFormatting sqref="E189">
    <cfRule type="cellIs" dxfId="172" priority="5" operator="equal">
      <formula>"N"</formula>
    </cfRule>
  </conditionalFormatting>
  <conditionalFormatting sqref="E236">
    <cfRule type="cellIs" dxfId="171" priority="4" operator="equal">
      <formula>"N"</formula>
    </cfRule>
  </conditionalFormatting>
  <conditionalFormatting sqref="E259">
    <cfRule type="cellIs" dxfId="170" priority="3" operator="equal">
      <formula>"N"</formula>
    </cfRule>
  </conditionalFormatting>
  <conditionalFormatting sqref="E158">
    <cfRule type="cellIs" dxfId="169" priority="2" operator="equal">
      <formula>"N"</formula>
    </cfRule>
  </conditionalFormatting>
  <conditionalFormatting sqref="E186">
    <cfRule type="cellIs" dxfId="168" priority="1" operator="equal">
      <formula>"N"</formula>
    </cfRule>
  </conditionalFormatting>
  <dataValidations count="2">
    <dataValidation type="list" allowBlank="1" showInputMessage="1" showErrorMessage="1" error="Posar S/N" sqref="E189 E236" xr:uid="{00000000-0002-0000-0200-000000000000}">
      <formula1>$E$2:$E$3</formula1>
    </dataValidation>
    <dataValidation type="list" allowBlank="1" showInputMessage="1" showErrorMessage="1" error="Posar S/N" sqref="E340:E348 E6:E39 E362:E374 E384:E388 E49:E171 E190:E196 E198:E200 E330:E338 E182:E188 E202:E235 E237:E311" xr:uid="{00000000-0002-0000-0200-000001000000}">
      <formula1>Control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2"/>
  <sheetViews>
    <sheetView showGridLines="0" workbookViewId="0">
      <selection sqref="A1:E1"/>
    </sheetView>
  </sheetViews>
  <sheetFormatPr defaultColWidth="9.140625" defaultRowHeight="15.75"/>
  <cols>
    <col min="1" max="1" width="13.5703125" style="126" customWidth="1"/>
    <col min="2" max="2" width="5.42578125" style="127" customWidth="1"/>
    <col min="3" max="3" width="59.42578125" style="128" bestFit="1" customWidth="1"/>
    <col min="4" max="4" width="16.42578125" style="129" customWidth="1"/>
    <col min="5" max="5" width="14.42578125" style="130" customWidth="1"/>
    <col min="6" max="6" width="10.5703125" style="8" customWidth="1"/>
    <col min="7" max="7" width="11.5703125" style="8" customWidth="1"/>
    <col min="8" max="8" width="11" style="8" customWidth="1"/>
    <col min="9" max="9" width="9.42578125" style="8" customWidth="1"/>
    <col min="10" max="16384" width="9.140625" style="8"/>
  </cols>
  <sheetData>
    <row r="1" spans="1:6" ht="21.75" thickBot="1">
      <c r="A1" s="531" t="s">
        <v>416</v>
      </c>
      <c r="B1" s="532"/>
      <c r="C1" s="532"/>
      <c r="D1" s="532"/>
      <c r="E1" s="533"/>
    </row>
    <row r="2" spans="1:6" s="11" customFormat="1" ht="47.25" thickBot="1">
      <c r="A2" s="9"/>
      <c r="B2" s="10"/>
      <c r="C2" s="534" t="s">
        <v>466</v>
      </c>
      <c r="D2" s="534"/>
      <c r="E2" s="185" t="s">
        <v>418</v>
      </c>
    </row>
    <row r="3" spans="1:6" s="17" customFormat="1" thickBot="1">
      <c r="A3" s="12" t="s">
        <v>2</v>
      </c>
      <c r="B3" s="13" t="s">
        <v>3</v>
      </c>
      <c r="C3" s="14" t="s">
        <v>4</v>
      </c>
      <c r="D3" s="15" t="s">
        <v>7</v>
      </c>
      <c r="E3" s="356" t="s">
        <v>419</v>
      </c>
    </row>
    <row r="4" spans="1:6" s="17" customFormat="1" thickBot="1">
      <c r="A4" s="18"/>
      <c r="B4" s="19"/>
      <c r="C4" s="20"/>
      <c r="D4" s="183" t="s">
        <v>10</v>
      </c>
      <c r="E4" s="182" t="s">
        <v>420</v>
      </c>
    </row>
    <row r="5" spans="1:6" s="17" customFormat="1" ht="15.75" customHeight="1" thickBot="1">
      <c r="A5" s="528" t="s">
        <v>11</v>
      </c>
      <c r="B5" s="529"/>
      <c r="C5" s="529"/>
      <c r="D5" s="529"/>
      <c r="E5" s="530"/>
    </row>
    <row r="6" spans="1:6" s="17" customFormat="1" ht="15">
      <c r="A6" s="440" t="s">
        <v>12</v>
      </c>
      <c r="B6" s="21">
        <v>1</v>
      </c>
      <c r="C6" s="22" t="s">
        <v>13</v>
      </c>
      <c r="D6" s="221">
        <v>0</v>
      </c>
      <c r="E6" s="333" t="s">
        <v>419</v>
      </c>
    </row>
    <row r="7" spans="1:6" s="17" customFormat="1" ht="30">
      <c r="A7" s="441" t="s">
        <v>14</v>
      </c>
      <c r="B7" s="25">
        <f t="shared" ref="B7:B18" si="0">B6+1</f>
        <v>2</v>
      </c>
      <c r="C7" s="26" t="s">
        <v>15</v>
      </c>
      <c r="D7" s="27">
        <v>0</v>
      </c>
      <c r="E7" s="244" t="s">
        <v>419</v>
      </c>
    </row>
    <row r="8" spans="1:6" s="17" customFormat="1" ht="30">
      <c r="A8" s="468" t="s">
        <v>16</v>
      </c>
      <c r="B8" s="25">
        <f t="shared" si="0"/>
        <v>3</v>
      </c>
      <c r="C8" s="57" t="s">
        <v>17</v>
      </c>
      <c r="D8" s="27">
        <v>0</v>
      </c>
      <c r="E8" s="244" t="s">
        <v>419</v>
      </c>
    </row>
    <row r="9" spans="1:6" s="17" customFormat="1" ht="30">
      <c r="A9" s="469"/>
      <c r="B9" s="25">
        <f t="shared" si="0"/>
        <v>4</v>
      </c>
      <c r="C9" s="57" t="s">
        <v>18</v>
      </c>
      <c r="D9" s="27">
        <v>0</v>
      </c>
      <c r="E9" s="244" t="s">
        <v>419</v>
      </c>
    </row>
    <row r="10" spans="1:6" s="17" customFormat="1" ht="30">
      <c r="A10" s="440" t="s">
        <v>19</v>
      </c>
      <c r="B10" s="25">
        <f t="shared" si="0"/>
        <v>5</v>
      </c>
      <c r="C10" s="57" t="s">
        <v>20</v>
      </c>
      <c r="D10" s="29">
        <v>5</v>
      </c>
      <c r="E10" s="244" t="s">
        <v>419</v>
      </c>
    </row>
    <row r="11" spans="1:6" s="17" customFormat="1" ht="15">
      <c r="A11" s="466" t="s">
        <v>21</v>
      </c>
      <c r="B11" s="25">
        <f t="shared" si="0"/>
        <v>6</v>
      </c>
      <c r="C11" s="57" t="s">
        <v>22</v>
      </c>
      <c r="D11" s="27">
        <v>0</v>
      </c>
      <c r="E11" s="244" t="s">
        <v>419</v>
      </c>
    </row>
    <row r="12" spans="1:6" s="17" customFormat="1" ht="30">
      <c r="A12" s="470"/>
      <c r="B12" s="25">
        <f t="shared" si="0"/>
        <v>7</v>
      </c>
      <c r="C12" s="57" t="s">
        <v>23</v>
      </c>
      <c r="D12" s="31">
        <v>5</v>
      </c>
      <c r="E12" s="244" t="s">
        <v>419</v>
      </c>
    </row>
    <row r="13" spans="1:6" s="17" customFormat="1" ht="15.75" customHeight="1">
      <c r="A13" s="512" t="s">
        <v>421</v>
      </c>
      <c r="B13" s="25">
        <f t="shared" si="0"/>
        <v>8</v>
      </c>
      <c r="C13" s="60" t="s">
        <v>25</v>
      </c>
      <c r="D13" s="27">
        <v>0</v>
      </c>
      <c r="E13" s="312" t="s">
        <v>419</v>
      </c>
    </row>
    <row r="14" spans="1:6" s="17" customFormat="1" ht="18" customHeight="1" thickBot="1">
      <c r="A14" s="513"/>
      <c r="B14" s="25">
        <f t="shared" si="0"/>
        <v>9</v>
      </c>
      <c r="C14" s="60" t="s">
        <v>26</v>
      </c>
      <c r="D14" s="59">
        <v>0</v>
      </c>
      <c r="E14" s="244" t="s">
        <v>419</v>
      </c>
      <c r="F14" s="187">
        <f>COUNTIF(E15:E17,"s")</f>
        <v>0</v>
      </c>
    </row>
    <row r="15" spans="1:6" s="17" customFormat="1" ht="17.25">
      <c r="A15" s="513"/>
      <c r="B15" s="25">
        <f t="shared" si="0"/>
        <v>10</v>
      </c>
      <c r="C15" s="60" t="s">
        <v>27</v>
      </c>
      <c r="D15" s="245">
        <v>10</v>
      </c>
      <c r="E15" s="396" t="s">
        <v>419</v>
      </c>
      <c r="F15" s="184" t="str">
        <f>IF(F14&gt;1,"ERROR, seleccionar només una S","")</f>
        <v/>
      </c>
    </row>
    <row r="16" spans="1:6" s="17" customFormat="1" ht="17.25">
      <c r="A16" s="513"/>
      <c r="B16" s="25">
        <f t="shared" si="0"/>
        <v>11</v>
      </c>
      <c r="C16" s="60" t="s">
        <v>28</v>
      </c>
      <c r="D16" s="322">
        <v>15</v>
      </c>
      <c r="E16" s="397" t="s">
        <v>419</v>
      </c>
    </row>
    <row r="17" spans="1:6" s="17" customFormat="1" ht="18" thickBot="1">
      <c r="A17" s="513"/>
      <c r="B17" s="25">
        <f t="shared" si="0"/>
        <v>12</v>
      </c>
      <c r="C17" s="33" t="s">
        <v>29</v>
      </c>
      <c r="D17" s="246">
        <v>20</v>
      </c>
      <c r="E17" s="398" t="s">
        <v>419</v>
      </c>
    </row>
    <row r="18" spans="1:6" s="17" customFormat="1" ht="30">
      <c r="A18" s="513"/>
      <c r="B18" s="25">
        <f t="shared" si="0"/>
        <v>13</v>
      </c>
      <c r="C18" s="26" t="s">
        <v>30</v>
      </c>
      <c r="D18" s="34">
        <v>10</v>
      </c>
      <c r="E18" s="306" t="s">
        <v>419</v>
      </c>
    </row>
    <row r="19" spans="1:6" s="17" customFormat="1" ht="17.25">
      <c r="A19" s="513"/>
      <c r="B19" s="25">
        <f>B18+1</f>
        <v>14</v>
      </c>
      <c r="C19" s="26" t="s">
        <v>31</v>
      </c>
      <c r="D19" s="29">
        <v>5</v>
      </c>
      <c r="E19" s="244" t="s">
        <v>419</v>
      </c>
    </row>
    <row r="20" spans="1:6" s="17" customFormat="1" ht="32.25">
      <c r="A20" s="513"/>
      <c r="B20" s="25">
        <f>B19+1</f>
        <v>15</v>
      </c>
      <c r="C20" s="26" t="s">
        <v>32</v>
      </c>
      <c r="D20" s="29">
        <v>10</v>
      </c>
      <c r="E20" s="244" t="s">
        <v>419</v>
      </c>
    </row>
    <row r="21" spans="1:6" s="17" customFormat="1" ht="30">
      <c r="A21" s="513"/>
      <c r="B21" s="25">
        <f>B20+1</f>
        <v>16</v>
      </c>
      <c r="C21" s="26" t="s">
        <v>33</v>
      </c>
      <c r="D21" s="29">
        <v>5</v>
      </c>
      <c r="E21" s="244" t="s">
        <v>419</v>
      </c>
    </row>
    <row r="22" spans="1:6" s="17" customFormat="1" ht="110.25" customHeight="1">
      <c r="A22" s="514"/>
      <c r="B22" s="25">
        <f>B21+1</f>
        <v>17</v>
      </c>
      <c r="C22" s="26" t="s">
        <v>34</v>
      </c>
      <c r="D22" s="31">
        <v>15</v>
      </c>
      <c r="E22" s="312" t="s">
        <v>419</v>
      </c>
    </row>
    <row r="23" spans="1:6" s="17" customFormat="1" ht="30">
      <c r="A23" s="465" t="s">
        <v>35</v>
      </c>
      <c r="B23" s="25">
        <f>B22+1</f>
        <v>18</v>
      </c>
      <c r="C23" s="36" t="s">
        <v>36</v>
      </c>
      <c r="D23" s="27">
        <v>0</v>
      </c>
      <c r="E23" s="312" t="s">
        <v>419</v>
      </c>
    </row>
    <row r="24" spans="1:6" s="17" customFormat="1" ht="30">
      <c r="A24" s="465"/>
      <c r="B24" s="25">
        <f t="shared" ref="B24:B39" si="1">B23+1</f>
        <v>19</v>
      </c>
      <c r="C24" s="36" t="s">
        <v>37</v>
      </c>
      <c r="D24" s="25">
        <v>10</v>
      </c>
      <c r="E24" s="312" t="s">
        <v>419</v>
      </c>
    </row>
    <row r="25" spans="1:6" s="17" customFormat="1" ht="15">
      <c r="A25" s="465" t="s">
        <v>38</v>
      </c>
      <c r="B25" s="25">
        <f t="shared" si="1"/>
        <v>20</v>
      </c>
      <c r="C25" s="37" t="s">
        <v>39</v>
      </c>
      <c r="D25" s="23">
        <v>0</v>
      </c>
      <c r="E25" s="306" t="s">
        <v>419</v>
      </c>
    </row>
    <row r="26" spans="1:6" s="17" customFormat="1" ht="15">
      <c r="A26" s="465"/>
      <c r="B26" s="25">
        <f t="shared" si="1"/>
        <v>21</v>
      </c>
      <c r="C26" s="37" t="s">
        <v>40</v>
      </c>
      <c r="D26" s="29">
        <v>5</v>
      </c>
      <c r="E26" s="244" t="s">
        <v>419</v>
      </c>
    </row>
    <row r="27" spans="1:6" s="17" customFormat="1" ht="30">
      <c r="A27" s="465"/>
      <c r="B27" s="25">
        <f t="shared" si="1"/>
        <v>22</v>
      </c>
      <c r="C27" s="37" t="s">
        <v>41</v>
      </c>
      <c r="D27" s="27">
        <v>0</v>
      </c>
      <c r="E27" s="244" t="s">
        <v>419</v>
      </c>
    </row>
    <row r="28" spans="1:6" s="17" customFormat="1" thickBot="1">
      <c r="A28" s="441" t="s">
        <v>42</v>
      </c>
      <c r="B28" s="25">
        <f t="shared" si="1"/>
        <v>23</v>
      </c>
      <c r="C28" s="37" t="s">
        <v>43</v>
      </c>
      <c r="D28" s="31">
        <v>5</v>
      </c>
      <c r="E28" s="312" t="s">
        <v>419</v>
      </c>
      <c r="F28" s="187">
        <f>COUNTIF(E29:E31,"s")</f>
        <v>0</v>
      </c>
    </row>
    <row r="29" spans="1:6" s="17" customFormat="1" ht="60">
      <c r="A29" s="465" t="s">
        <v>44</v>
      </c>
      <c r="B29" s="25">
        <f t="shared" si="1"/>
        <v>24</v>
      </c>
      <c r="C29" s="33" t="s">
        <v>45</v>
      </c>
      <c r="D29" s="245">
        <v>5</v>
      </c>
      <c r="E29" s="396" t="s">
        <v>419</v>
      </c>
      <c r="F29" s="184" t="str">
        <f>IF(F28&gt;1,"ERROR, seleccionar només una S","")</f>
        <v/>
      </c>
    </row>
    <row r="30" spans="1:6" s="17" customFormat="1" ht="60">
      <c r="A30" s="465"/>
      <c r="B30" s="25">
        <f t="shared" si="1"/>
        <v>25</v>
      </c>
      <c r="C30" s="33" t="s">
        <v>46</v>
      </c>
      <c r="D30" s="322">
        <v>10</v>
      </c>
      <c r="E30" s="397" t="s">
        <v>419</v>
      </c>
    </row>
    <row r="31" spans="1:6" s="17" customFormat="1" thickBot="1">
      <c r="A31" s="465"/>
      <c r="B31" s="25">
        <f t="shared" si="1"/>
        <v>26</v>
      </c>
      <c r="C31" s="38" t="s">
        <v>47</v>
      </c>
      <c r="D31" s="246">
        <v>20</v>
      </c>
      <c r="E31" s="398" t="s">
        <v>419</v>
      </c>
    </row>
    <row r="32" spans="1:6" s="17" customFormat="1" ht="45">
      <c r="A32" s="465"/>
      <c r="B32" s="25">
        <f t="shared" si="1"/>
        <v>27</v>
      </c>
      <c r="C32" s="26" t="s">
        <v>48</v>
      </c>
      <c r="D32" s="34">
        <v>5</v>
      </c>
      <c r="E32" s="306" t="s">
        <v>419</v>
      </c>
    </row>
    <row r="33" spans="1:5" s="17" customFormat="1" ht="45">
      <c r="A33" s="465"/>
      <c r="B33" s="25">
        <f t="shared" si="1"/>
        <v>28</v>
      </c>
      <c r="C33" s="26" t="s">
        <v>49</v>
      </c>
      <c r="D33" s="29">
        <v>10</v>
      </c>
      <c r="E33" s="244" t="s">
        <v>419</v>
      </c>
    </row>
    <row r="34" spans="1:5" s="17" customFormat="1" ht="15">
      <c r="A34" s="465"/>
      <c r="B34" s="25">
        <f t="shared" si="1"/>
        <v>29</v>
      </c>
      <c r="C34" s="394" t="s">
        <v>50</v>
      </c>
      <c r="D34" s="29">
        <v>20</v>
      </c>
      <c r="E34" s="244" t="s">
        <v>419</v>
      </c>
    </row>
    <row r="35" spans="1:5" s="17" customFormat="1" ht="15">
      <c r="A35" s="465" t="s">
        <v>51</v>
      </c>
      <c r="B35" s="25">
        <f t="shared" si="1"/>
        <v>30</v>
      </c>
      <c r="C35" s="60" t="s">
        <v>52</v>
      </c>
      <c r="D35" s="29">
        <v>5</v>
      </c>
      <c r="E35" s="244" t="s">
        <v>419</v>
      </c>
    </row>
    <row r="36" spans="1:5" s="17" customFormat="1" ht="15">
      <c r="A36" s="465"/>
      <c r="B36" s="25">
        <f t="shared" si="1"/>
        <v>31</v>
      </c>
      <c r="C36" s="57" t="s">
        <v>53</v>
      </c>
      <c r="D36" s="29">
        <v>5</v>
      </c>
      <c r="E36" s="244" t="s">
        <v>419</v>
      </c>
    </row>
    <row r="37" spans="1:5" s="17" customFormat="1" ht="30">
      <c r="A37" s="465"/>
      <c r="B37" s="25">
        <f t="shared" si="1"/>
        <v>32</v>
      </c>
      <c r="C37" s="57" t="s">
        <v>54</v>
      </c>
      <c r="D37" s="29">
        <v>5</v>
      </c>
      <c r="E37" s="244" t="s">
        <v>419</v>
      </c>
    </row>
    <row r="38" spans="1:5" s="17" customFormat="1" ht="45">
      <c r="A38" s="466"/>
      <c r="B38" s="25">
        <f t="shared" si="1"/>
        <v>33</v>
      </c>
      <c r="C38" s="63" t="s">
        <v>55</v>
      </c>
      <c r="D38" s="31">
        <v>20</v>
      </c>
      <c r="E38" s="244" t="s">
        <v>419</v>
      </c>
    </row>
    <row r="39" spans="1:5" s="17" customFormat="1" ht="30.75" thickBot="1">
      <c r="A39" s="467"/>
      <c r="B39" s="41">
        <f t="shared" si="1"/>
        <v>34</v>
      </c>
      <c r="C39" s="40" t="s">
        <v>56</v>
      </c>
      <c r="D39" s="71">
        <v>5</v>
      </c>
      <c r="E39" s="404" t="s">
        <v>419</v>
      </c>
    </row>
    <row r="40" spans="1:5" s="17" customFormat="1" thickBot="1">
      <c r="A40" s="42"/>
      <c r="B40" s="228"/>
      <c r="C40" s="227" t="s">
        <v>57</v>
      </c>
      <c r="D40" s="231">
        <v>190</v>
      </c>
      <c r="E40" s="16"/>
    </row>
    <row r="41" spans="1:5" s="17" customFormat="1" thickBot="1">
      <c r="A41" s="42"/>
      <c r="B41" s="43"/>
      <c r="C41" s="448" t="s">
        <v>422</v>
      </c>
      <c r="D41" s="234">
        <f>SUMIF($E$6:$E$39,"S",D6:D39)</f>
        <v>0</v>
      </c>
      <c r="E41" s="16"/>
    </row>
    <row r="42" spans="1:5" s="17" customFormat="1" thickBot="1">
      <c r="A42" s="42"/>
      <c r="B42" s="43"/>
      <c r="C42" s="44"/>
      <c r="D42" s="232">
        <f>D41/D40</f>
        <v>0</v>
      </c>
      <c r="E42" s="16"/>
    </row>
    <row r="43" spans="1:5" s="17" customFormat="1" thickBot="1">
      <c r="A43" s="42"/>
      <c r="B43" s="43"/>
      <c r="C43" s="45"/>
      <c r="D43" s="46"/>
      <c r="E43" s="16"/>
    </row>
    <row r="44" spans="1:5" s="17" customFormat="1" thickBot="1">
      <c r="A44" s="47"/>
      <c r="B44" s="48"/>
      <c r="C44" s="256" t="s">
        <v>191</v>
      </c>
      <c r="D44" s="225">
        <f>COUNTIF(D6:D39,"=0")</f>
        <v>10</v>
      </c>
      <c r="E44" s="160"/>
    </row>
    <row r="45" spans="1:5" s="51" customFormat="1" thickBot="1">
      <c r="A45" s="49"/>
      <c r="B45" s="48"/>
      <c r="C45" s="255" t="s">
        <v>423</v>
      </c>
      <c r="D45" s="252">
        <f>COUNTIFS(D6:D39,"=0",$E$6:$E$39,"=S")</f>
        <v>0</v>
      </c>
      <c r="E45" s="345"/>
    </row>
    <row r="46" spans="1:5" s="51" customFormat="1" thickBot="1">
      <c r="A46" s="49"/>
      <c r="B46" s="48"/>
      <c r="C46" s="52"/>
      <c r="D46" s="238">
        <f>D45/D44</f>
        <v>0</v>
      </c>
      <c r="E46" s="50"/>
    </row>
    <row r="47" spans="1:5" s="17" customFormat="1" thickBot="1">
      <c r="A47" s="18"/>
      <c r="B47" s="53"/>
      <c r="C47" s="54"/>
      <c r="D47" s="18"/>
      <c r="E47" s="55"/>
    </row>
    <row r="48" spans="1:5" s="17" customFormat="1" ht="15.75" customHeight="1" thickBot="1">
      <c r="A48" s="528" t="s">
        <v>59</v>
      </c>
      <c r="B48" s="529"/>
      <c r="C48" s="529"/>
      <c r="D48" s="529"/>
      <c r="E48" s="530"/>
    </row>
    <row r="49" spans="1:5" s="17" customFormat="1" ht="30">
      <c r="A49" s="446" t="s">
        <v>60</v>
      </c>
      <c r="B49" s="21">
        <f>B39+1</f>
        <v>35</v>
      </c>
      <c r="C49" s="56" t="s">
        <v>61</v>
      </c>
      <c r="D49" s="221">
        <v>0</v>
      </c>
      <c r="E49" s="244" t="s">
        <v>419</v>
      </c>
    </row>
    <row r="50" spans="1:5" s="17" customFormat="1" ht="30">
      <c r="A50" s="443" t="s">
        <v>14</v>
      </c>
      <c r="B50" s="25">
        <f>B49+1</f>
        <v>36</v>
      </c>
      <c r="C50" s="57" t="s">
        <v>15</v>
      </c>
      <c r="D50" s="27">
        <v>0</v>
      </c>
      <c r="E50" s="244" t="s">
        <v>419</v>
      </c>
    </row>
    <row r="51" spans="1:5" s="17" customFormat="1" ht="30">
      <c r="A51" s="459" t="s">
        <v>62</v>
      </c>
      <c r="B51" s="25">
        <f t="shared" ref="B51:B114" si="2">B50+1</f>
        <v>37</v>
      </c>
      <c r="C51" s="57" t="s">
        <v>63</v>
      </c>
      <c r="D51" s="27">
        <v>0</v>
      </c>
      <c r="E51" s="244" t="s">
        <v>419</v>
      </c>
    </row>
    <row r="52" spans="1:5" s="17" customFormat="1" ht="15">
      <c r="A52" s="459"/>
      <c r="B52" s="25">
        <f t="shared" si="2"/>
        <v>38</v>
      </c>
      <c r="C52" s="57" t="s">
        <v>64</v>
      </c>
      <c r="D52" s="29">
        <v>15</v>
      </c>
      <c r="E52" s="244" t="s">
        <v>419</v>
      </c>
    </row>
    <row r="53" spans="1:5" s="17" customFormat="1" ht="15">
      <c r="A53" s="459"/>
      <c r="B53" s="25">
        <f t="shared" si="2"/>
        <v>39</v>
      </c>
      <c r="C53" s="57" t="s">
        <v>65</v>
      </c>
      <c r="D53" s="27">
        <v>0</v>
      </c>
      <c r="E53" s="244" t="s">
        <v>419</v>
      </c>
    </row>
    <row r="54" spans="1:5" s="17" customFormat="1" ht="15">
      <c r="A54" s="459"/>
      <c r="B54" s="25">
        <f t="shared" si="2"/>
        <v>40</v>
      </c>
      <c r="C54" s="57" t="s">
        <v>66</v>
      </c>
      <c r="D54" s="29">
        <v>5</v>
      </c>
      <c r="E54" s="244" t="s">
        <v>419</v>
      </c>
    </row>
    <row r="55" spans="1:5" s="17" customFormat="1" ht="30">
      <c r="A55" s="459"/>
      <c r="B55" s="25">
        <f t="shared" si="2"/>
        <v>41</v>
      </c>
      <c r="C55" s="57" t="s">
        <v>67</v>
      </c>
      <c r="D55" s="29">
        <v>15</v>
      </c>
      <c r="E55" s="244" t="s">
        <v>419</v>
      </c>
    </row>
    <row r="56" spans="1:5" s="17" customFormat="1" ht="47.25">
      <c r="A56" s="459"/>
      <c r="B56" s="25">
        <f t="shared" si="2"/>
        <v>42</v>
      </c>
      <c r="C56" s="57" t="s">
        <v>68</v>
      </c>
      <c r="D56" s="27">
        <v>0</v>
      </c>
      <c r="E56" s="244" t="s">
        <v>419</v>
      </c>
    </row>
    <row r="57" spans="1:5" s="17" customFormat="1" ht="17.25">
      <c r="A57" s="459"/>
      <c r="B57" s="25">
        <f t="shared" si="2"/>
        <v>43</v>
      </c>
      <c r="C57" s="57" t="s">
        <v>69</v>
      </c>
      <c r="D57" s="29">
        <v>15</v>
      </c>
      <c r="E57" s="244" t="s">
        <v>419</v>
      </c>
    </row>
    <row r="58" spans="1:5" s="17" customFormat="1" ht="30">
      <c r="A58" s="459"/>
      <c r="B58" s="25">
        <f t="shared" si="2"/>
        <v>44</v>
      </c>
      <c r="C58" s="57" t="s">
        <v>70</v>
      </c>
      <c r="D58" s="29">
        <v>15</v>
      </c>
      <c r="E58" s="244" t="s">
        <v>419</v>
      </c>
    </row>
    <row r="59" spans="1:5" s="17" customFormat="1" ht="15">
      <c r="A59" s="459"/>
      <c r="B59" s="25">
        <f t="shared" si="2"/>
        <v>45</v>
      </c>
      <c r="C59" s="57" t="s">
        <v>71</v>
      </c>
      <c r="D59" s="27">
        <v>0</v>
      </c>
      <c r="E59" s="244" t="s">
        <v>419</v>
      </c>
    </row>
    <row r="60" spans="1:5" s="17" customFormat="1" ht="15">
      <c r="A60" s="459"/>
      <c r="B60" s="25">
        <f t="shared" si="2"/>
        <v>46</v>
      </c>
      <c r="C60" s="57" t="s">
        <v>72</v>
      </c>
      <c r="D60" s="29">
        <v>5</v>
      </c>
      <c r="E60" s="244" t="s">
        <v>419</v>
      </c>
    </row>
    <row r="61" spans="1:5" s="17" customFormat="1" ht="15">
      <c r="A61" s="459"/>
      <c r="B61" s="25">
        <f t="shared" si="2"/>
        <v>47</v>
      </c>
      <c r="C61" s="57" t="s">
        <v>73</v>
      </c>
      <c r="D61" s="27">
        <v>0</v>
      </c>
      <c r="E61" s="244" t="s">
        <v>419</v>
      </c>
    </row>
    <row r="62" spans="1:5" s="17" customFormat="1" ht="15">
      <c r="A62" s="459"/>
      <c r="B62" s="25">
        <f t="shared" si="2"/>
        <v>48</v>
      </c>
      <c r="C62" s="57" t="s">
        <v>74</v>
      </c>
      <c r="D62" s="27">
        <v>0</v>
      </c>
      <c r="E62" s="244" t="s">
        <v>419</v>
      </c>
    </row>
    <row r="63" spans="1:5" s="17" customFormat="1" ht="15">
      <c r="A63" s="459"/>
      <c r="B63" s="25">
        <f t="shared" si="2"/>
        <v>49</v>
      </c>
      <c r="C63" s="57" t="s">
        <v>75</v>
      </c>
      <c r="D63" s="29">
        <v>10</v>
      </c>
      <c r="E63" s="244" t="s">
        <v>419</v>
      </c>
    </row>
    <row r="64" spans="1:5" s="17" customFormat="1" ht="30">
      <c r="A64" s="459"/>
      <c r="B64" s="25">
        <f t="shared" si="2"/>
        <v>50</v>
      </c>
      <c r="C64" s="57" t="s">
        <v>76</v>
      </c>
      <c r="D64" s="29">
        <v>5</v>
      </c>
      <c r="E64" s="244" t="s">
        <v>419</v>
      </c>
    </row>
    <row r="65" spans="1:6" s="17" customFormat="1" ht="15">
      <c r="A65" s="459"/>
      <c r="B65" s="25">
        <f t="shared" si="2"/>
        <v>51</v>
      </c>
      <c r="C65" s="57" t="s">
        <v>77</v>
      </c>
      <c r="D65" s="27">
        <v>0</v>
      </c>
      <c r="E65" s="244" t="s">
        <v>419</v>
      </c>
    </row>
    <row r="66" spans="1:6" s="17" customFormat="1" ht="15">
      <c r="A66" s="459"/>
      <c r="B66" s="25">
        <f t="shared" si="2"/>
        <v>52</v>
      </c>
      <c r="C66" s="57" t="s">
        <v>78</v>
      </c>
      <c r="D66" s="27">
        <v>0</v>
      </c>
      <c r="E66" s="244" t="s">
        <v>419</v>
      </c>
    </row>
    <row r="67" spans="1:6" s="17" customFormat="1" ht="15">
      <c r="A67" s="459"/>
      <c r="B67" s="25">
        <f t="shared" si="2"/>
        <v>53</v>
      </c>
      <c r="C67" s="57" t="s">
        <v>79</v>
      </c>
      <c r="D67" s="27">
        <v>0</v>
      </c>
      <c r="E67" s="244" t="s">
        <v>419</v>
      </c>
    </row>
    <row r="68" spans="1:6" s="17" customFormat="1" ht="15">
      <c r="A68" s="459"/>
      <c r="B68" s="25">
        <f t="shared" si="2"/>
        <v>54</v>
      </c>
      <c r="C68" s="57" t="s">
        <v>80</v>
      </c>
      <c r="D68" s="27">
        <v>0</v>
      </c>
      <c r="E68" s="244" t="s">
        <v>419</v>
      </c>
    </row>
    <row r="69" spans="1:6" s="17" customFormat="1" ht="15">
      <c r="A69" s="459"/>
      <c r="B69" s="25">
        <f t="shared" si="2"/>
        <v>55</v>
      </c>
      <c r="C69" s="57" t="s">
        <v>81</v>
      </c>
      <c r="D69" s="27">
        <v>0</v>
      </c>
      <c r="E69" s="244" t="s">
        <v>419</v>
      </c>
    </row>
    <row r="70" spans="1:6" s="17" customFormat="1" ht="15">
      <c r="A70" s="459"/>
      <c r="B70" s="25">
        <f t="shared" si="2"/>
        <v>56</v>
      </c>
      <c r="C70" s="57" t="s">
        <v>82</v>
      </c>
      <c r="D70" s="27">
        <v>0</v>
      </c>
      <c r="E70" s="244" t="s">
        <v>419</v>
      </c>
    </row>
    <row r="71" spans="1:6" s="17" customFormat="1" ht="15">
      <c r="A71" s="459"/>
      <c r="B71" s="25">
        <f t="shared" si="2"/>
        <v>57</v>
      </c>
      <c r="C71" s="57" t="s">
        <v>83</v>
      </c>
      <c r="D71" s="27">
        <v>0</v>
      </c>
      <c r="E71" s="244" t="s">
        <v>419</v>
      </c>
    </row>
    <row r="72" spans="1:6" s="17" customFormat="1" ht="15">
      <c r="A72" s="459"/>
      <c r="B72" s="25">
        <f t="shared" si="2"/>
        <v>58</v>
      </c>
      <c r="C72" s="57" t="s">
        <v>84</v>
      </c>
      <c r="D72" s="27">
        <v>0</v>
      </c>
      <c r="E72" s="244" t="s">
        <v>419</v>
      </c>
    </row>
    <row r="73" spans="1:6" s="17" customFormat="1" thickBot="1">
      <c r="A73" s="459"/>
      <c r="B73" s="25">
        <f t="shared" si="2"/>
        <v>59</v>
      </c>
      <c r="C73" s="57" t="s">
        <v>85</v>
      </c>
      <c r="D73" s="59">
        <v>0</v>
      </c>
      <c r="E73" s="312" t="s">
        <v>419</v>
      </c>
      <c r="F73" s="187">
        <f>COUNTIF(E74:E75,"s")</f>
        <v>0</v>
      </c>
    </row>
    <row r="74" spans="1:6" s="17" customFormat="1" ht="15">
      <c r="A74" s="459"/>
      <c r="B74" s="25">
        <f t="shared" si="2"/>
        <v>60</v>
      </c>
      <c r="C74" s="60" t="s">
        <v>86</v>
      </c>
      <c r="D74" s="245">
        <v>5</v>
      </c>
      <c r="E74" s="396" t="s">
        <v>419</v>
      </c>
      <c r="F74" s="184" t="str">
        <f>IF(F73&gt;1,"ERROR, seleccionar només una S","")</f>
        <v/>
      </c>
    </row>
    <row r="75" spans="1:6" s="17" customFormat="1" thickBot="1">
      <c r="A75" s="459"/>
      <c r="B75" s="25">
        <f t="shared" si="2"/>
        <v>61</v>
      </c>
      <c r="C75" s="60" t="s">
        <v>87</v>
      </c>
      <c r="D75" s="246">
        <v>10</v>
      </c>
      <c r="E75" s="398" t="s">
        <v>419</v>
      </c>
      <c r="F75" s="187">
        <f>COUNTIF(E76:E77,"s")</f>
        <v>0</v>
      </c>
    </row>
    <row r="76" spans="1:6" s="17" customFormat="1" ht="15">
      <c r="A76" s="459"/>
      <c r="B76" s="25">
        <f t="shared" si="2"/>
        <v>62</v>
      </c>
      <c r="C76" s="60" t="s">
        <v>88</v>
      </c>
      <c r="D76" s="245">
        <v>5</v>
      </c>
      <c r="E76" s="396" t="s">
        <v>419</v>
      </c>
      <c r="F76" s="184" t="str">
        <f>IF(F75&gt;1,"ERROR, seleccionar només una S","")</f>
        <v/>
      </c>
    </row>
    <row r="77" spans="1:6" s="17" customFormat="1" thickBot="1">
      <c r="A77" s="459"/>
      <c r="B77" s="25">
        <f t="shared" si="2"/>
        <v>63</v>
      </c>
      <c r="C77" s="60" t="s">
        <v>89</v>
      </c>
      <c r="D77" s="246">
        <v>10</v>
      </c>
      <c r="E77" s="398" t="s">
        <v>419</v>
      </c>
    </row>
    <row r="78" spans="1:6" s="17" customFormat="1" ht="15">
      <c r="A78" s="459"/>
      <c r="B78" s="25">
        <f t="shared" si="2"/>
        <v>64</v>
      </c>
      <c r="C78" s="57" t="s">
        <v>90</v>
      </c>
      <c r="D78" s="23">
        <v>0</v>
      </c>
      <c r="E78" s="306" t="s">
        <v>419</v>
      </c>
    </row>
    <row r="79" spans="1:6" s="17" customFormat="1" ht="15">
      <c r="A79" s="459"/>
      <c r="B79" s="25">
        <f t="shared" si="2"/>
        <v>65</v>
      </c>
      <c r="C79" s="57" t="s">
        <v>91</v>
      </c>
      <c r="D79" s="29">
        <v>5</v>
      </c>
      <c r="E79" s="244" t="s">
        <v>419</v>
      </c>
    </row>
    <row r="80" spans="1:6" s="17" customFormat="1" ht="30">
      <c r="A80" s="459"/>
      <c r="B80" s="25">
        <f t="shared" si="2"/>
        <v>66</v>
      </c>
      <c r="C80" s="57" t="s">
        <v>92</v>
      </c>
      <c r="D80" s="27">
        <v>0</v>
      </c>
      <c r="E80" s="244" t="s">
        <v>419</v>
      </c>
    </row>
    <row r="81" spans="1:6" s="17" customFormat="1" ht="30">
      <c r="A81" s="459"/>
      <c r="B81" s="25">
        <f t="shared" si="2"/>
        <v>67</v>
      </c>
      <c r="C81" s="57" t="s">
        <v>93</v>
      </c>
      <c r="D81" s="27">
        <v>0</v>
      </c>
      <c r="E81" s="244" t="s">
        <v>419</v>
      </c>
    </row>
    <row r="82" spans="1:6" s="17" customFormat="1" ht="15">
      <c r="A82" s="459"/>
      <c r="B82" s="25">
        <f t="shared" si="2"/>
        <v>68</v>
      </c>
      <c r="C82" s="57" t="s">
        <v>94</v>
      </c>
      <c r="D82" s="27">
        <v>0</v>
      </c>
      <c r="E82" s="244" t="s">
        <v>419</v>
      </c>
    </row>
    <row r="83" spans="1:6" s="17" customFormat="1" ht="15">
      <c r="A83" s="459"/>
      <c r="B83" s="25">
        <f t="shared" si="2"/>
        <v>69</v>
      </c>
      <c r="C83" s="57" t="s">
        <v>95</v>
      </c>
      <c r="D83" s="29">
        <v>5</v>
      </c>
      <c r="E83" s="244" t="s">
        <v>419</v>
      </c>
    </row>
    <row r="84" spans="1:6" s="17" customFormat="1" ht="15">
      <c r="A84" s="459"/>
      <c r="B84" s="25">
        <f t="shared" si="2"/>
        <v>70</v>
      </c>
      <c r="C84" s="57" t="s">
        <v>96</v>
      </c>
      <c r="D84" s="29">
        <v>5</v>
      </c>
      <c r="E84" s="244" t="s">
        <v>419</v>
      </c>
    </row>
    <row r="85" spans="1:6" s="17" customFormat="1" ht="30">
      <c r="A85" s="459"/>
      <c r="B85" s="25">
        <f t="shared" si="2"/>
        <v>71</v>
      </c>
      <c r="C85" s="57" t="s">
        <v>97</v>
      </c>
      <c r="D85" s="27">
        <v>0</v>
      </c>
      <c r="E85" s="244" t="s">
        <v>419</v>
      </c>
    </row>
    <row r="86" spans="1:6" s="17" customFormat="1" ht="15">
      <c r="A86" s="459"/>
      <c r="B86" s="25">
        <f t="shared" si="2"/>
        <v>72</v>
      </c>
      <c r="C86" s="57" t="s">
        <v>98</v>
      </c>
      <c r="D86" s="27">
        <v>0</v>
      </c>
      <c r="E86" s="244" t="s">
        <v>419</v>
      </c>
    </row>
    <row r="87" spans="1:6" s="17" customFormat="1" ht="15">
      <c r="A87" s="459"/>
      <c r="B87" s="25">
        <f t="shared" si="2"/>
        <v>73</v>
      </c>
      <c r="C87" s="57" t="s">
        <v>99</v>
      </c>
      <c r="D87" s="29">
        <v>5</v>
      </c>
      <c r="E87" s="244" t="s">
        <v>419</v>
      </c>
    </row>
    <row r="88" spans="1:6" s="17" customFormat="1" ht="15">
      <c r="A88" s="459"/>
      <c r="B88" s="25">
        <f t="shared" si="2"/>
        <v>74</v>
      </c>
      <c r="C88" s="57" t="s">
        <v>100</v>
      </c>
      <c r="D88" s="29">
        <v>5</v>
      </c>
      <c r="E88" s="244" t="s">
        <v>419</v>
      </c>
    </row>
    <row r="89" spans="1:6" s="17" customFormat="1" ht="15">
      <c r="A89" s="459"/>
      <c r="B89" s="25">
        <f t="shared" si="2"/>
        <v>75</v>
      </c>
      <c r="C89" s="57" t="s">
        <v>101</v>
      </c>
      <c r="D89" s="31">
        <v>5</v>
      </c>
      <c r="E89" s="244" t="s">
        <v>419</v>
      </c>
    </row>
    <row r="90" spans="1:6" s="17" customFormat="1" ht="30.75" thickBot="1">
      <c r="A90" s="459" t="s">
        <v>102</v>
      </c>
      <c r="B90" s="25">
        <f t="shared" si="2"/>
        <v>76</v>
      </c>
      <c r="C90" s="60" t="s">
        <v>103</v>
      </c>
      <c r="D90" s="59">
        <v>0</v>
      </c>
      <c r="E90" s="312" t="s">
        <v>419</v>
      </c>
      <c r="F90" s="187">
        <f>COUNTIF(E91:E93,"s")</f>
        <v>0</v>
      </c>
    </row>
    <row r="91" spans="1:6" s="17" customFormat="1" ht="30">
      <c r="A91" s="459"/>
      <c r="B91" s="25">
        <f t="shared" si="2"/>
        <v>77</v>
      </c>
      <c r="C91" s="60" t="s">
        <v>104</v>
      </c>
      <c r="D91" s="245">
        <v>5</v>
      </c>
      <c r="E91" s="396" t="s">
        <v>419</v>
      </c>
      <c r="F91" s="184" t="str">
        <f>IF(F90&gt;1,"ERROR, seleccionar només una S","")</f>
        <v/>
      </c>
    </row>
    <row r="92" spans="1:6" s="17" customFormat="1" ht="30">
      <c r="A92" s="459"/>
      <c r="B92" s="25">
        <f t="shared" si="2"/>
        <v>78</v>
      </c>
      <c r="C92" s="60" t="s">
        <v>105</v>
      </c>
      <c r="D92" s="322">
        <v>10</v>
      </c>
      <c r="E92" s="397" t="s">
        <v>419</v>
      </c>
    </row>
    <row r="93" spans="1:6" s="17" customFormat="1" ht="30.75" thickBot="1">
      <c r="A93" s="459"/>
      <c r="B93" s="25">
        <f t="shared" si="2"/>
        <v>79</v>
      </c>
      <c r="C93" s="60" t="s">
        <v>106</v>
      </c>
      <c r="D93" s="246">
        <v>15</v>
      </c>
      <c r="E93" s="398" t="s">
        <v>419</v>
      </c>
    </row>
    <row r="94" spans="1:6" s="17" customFormat="1" ht="15">
      <c r="A94" s="459"/>
      <c r="B94" s="25">
        <f t="shared" si="2"/>
        <v>80</v>
      </c>
      <c r="C94" s="57" t="s">
        <v>107</v>
      </c>
      <c r="D94" s="61">
        <v>5</v>
      </c>
      <c r="E94" s="306" t="s">
        <v>419</v>
      </c>
    </row>
    <row r="95" spans="1:6" s="17" customFormat="1" ht="30.75" thickBot="1">
      <c r="A95" s="459"/>
      <c r="B95" s="25">
        <f t="shared" si="2"/>
        <v>81</v>
      </c>
      <c r="C95" s="60" t="s">
        <v>108</v>
      </c>
      <c r="D95" s="59">
        <v>0</v>
      </c>
      <c r="E95" s="312" t="s">
        <v>419</v>
      </c>
      <c r="F95" s="187">
        <f>COUNTIF(E96:E97,"s")</f>
        <v>0</v>
      </c>
    </row>
    <row r="96" spans="1:6" s="17" customFormat="1" ht="30">
      <c r="A96" s="459"/>
      <c r="B96" s="25">
        <f t="shared" si="2"/>
        <v>82</v>
      </c>
      <c r="C96" s="60" t="s">
        <v>109</v>
      </c>
      <c r="D96" s="245">
        <v>5</v>
      </c>
      <c r="E96" s="396" t="s">
        <v>419</v>
      </c>
      <c r="F96" s="184" t="str">
        <f>IF(F95&gt;1,"ERROR, seleccionar només una S","")</f>
        <v/>
      </c>
    </row>
    <row r="97" spans="1:5" s="17" customFormat="1" thickBot="1">
      <c r="A97" s="459"/>
      <c r="B97" s="25">
        <f t="shared" si="2"/>
        <v>83</v>
      </c>
      <c r="C97" s="60" t="s">
        <v>110</v>
      </c>
      <c r="D97" s="246">
        <v>10</v>
      </c>
      <c r="E97" s="398" t="s">
        <v>419</v>
      </c>
    </row>
    <row r="98" spans="1:5" s="17" customFormat="1" ht="60">
      <c r="A98" s="459"/>
      <c r="B98" s="25">
        <f t="shared" si="2"/>
        <v>84</v>
      </c>
      <c r="C98" s="60" t="s">
        <v>111</v>
      </c>
      <c r="D98" s="23">
        <v>0</v>
      </c>
      <c r="E98" s="306" t="s">
        <v>419</v>
      </c>
    </row>
    <row r="99" spans="1:5" s="17" customFormat="1" ht="30">
      <c r="A99" s="459"/>
      <c r="B99" s="25">
        <f t="shared" si="2"/>
        <v>85</v>
      </c>
      <c r="C99" s="60" t="s">
        <v>112</v>
      </c>
      <c r="D99" s="27">
        <v>0</v>
      </c>
      <c r="E99" s="244" t="s">
        <v>419</v>
      </c>
    </row>
    <row r="100" spans="1:5" s="17" customFormat="1" ht="30">
      <c r="A100" s="459"/>
      <c r="B100" s="25">
        <f t="shared" si="2"/>
        <v>86</v>
      </c>
      <c r="C100" s="60" t="s">
        <v>113</v>
      </c>
      <c r="D100" s="27">
        <v>0</v>
      </c>
      <c r="E100" s="244" t="s">
        <v>419</v>
      </c>
    </row>
    <row r="101" spans="1:5" s="17" customFormat="1" ht="15">
      <c r="A101" s="459"/>
      <c r="B101" s="25">
        <f t="shared" si="2"/>
        <v>87</v>
      </c>
      <c r="C101" s="57" t="s">
        <v>114</v>
      </c>
      <c r="D101" s="34">
        <v>20</v>
      </c>
      <c r="E101" s="244" t="s">
        <v>419</v>
      </c>
    </row>
    <row r="102" spans="1:5" s="17" customFormat="1" ht="15">
      <c r="A102" s="459"/>
      <c r="B102" s="25">
        <f t="shared" si="2"/>
        <v>88</v>
      </c>
      <c r="C102" s="57" t="s">
        <v>115</v>
      </c>
      <c r="D102" s="29">
        <v>5</v>
      </c>
      <c r="E102" s="244" t="s">
        <v>419</v>
      </c>
    </row>
    <row r="103" spans="1:5" s="17" customFormat="1" ht="15">
      <c r="A103" s="459"/>
      <c r="B103" s="25">
        <f t="shared" si="2"/>
        <v>89</v>
      </c>
      <c r="C103" s="57" t="s">
        <v>116</v>
      </c>
      <c r="D103" s="29">
        <v>5</v>
      </c>
      <c r="E103" s="244" t="s">
        <v>419</v>
      </c>
    </row>
    <row r="104" spans="1:5" s="17" customFormat="1" ht="45">
      <c r="A104" s="459"/>
      <c r="B104" s="25">
        <f t="shared" si="2"/>
        <v>90</v>
      </c>
      <c r="C104" s="26" t="s">
        <v>117</v>
      </c>
      <c r="D104" s="27">
        <v>0</v>
      </c>
      <c r="E104" s="244" t="s">
        <v>419</v>
      </c>
    </row>
    <row r="105" spans="1:5" s="17" customFormat="1" ht="45">
      <c r="A105" s="443" t="s">
        <v>118</v>
      </c>
      <c r="B105" s="25">
        <f t="shared" si="2"/>
        <v>91</v>
      </c>
      <c r="C105" s="57" t="s">
        <v>119</v>
      </c>
      <c r="D105" s="27">
        <v>0</v>
      </c>
      <c r="E105" s="244" t="s">
        <v>419</v>
      </c>
    </row>
    <row r="106" spans="1:5" s="17" customFormat="1" ht="30">
      <c r="A106" s="443" t="s">
        <v>14</v>
      </c>
      <c r="B106" s="25">
        <f t="shared" si="2"/>
        <v>92</v>
      </c>
      <c r="C106" s="57" t="s">
        <v>120</v>
      </c>
      <c r="D106" s="27">
        <v>0</v>
      </c>
      <c r="E106" s="244" t="s">
        <v>419</v>
      </c>
    </row>
    <row r="107" spans="1:5" s="17" customFormat="1" ht="30">
      <c r="A107" s="459" t="s">
        <v>121</v>
      </c>
      <c r="B107" s="25">
        <f t="shared" si="2"/>
        <v>93</v>
      </c>
      <c r="C107" s="57" t="s">
        <v>122</v>
      </c>
      <c r="D107" s="27">
        <v>0</v>
      </c>
      <c r="E107" s="244" t="s">
        <v>419</v>
      </c>
    </row>
    <row r="108" spans="1:5" s="17" customFormat="1" ht="60">
      <c r="A108" s="459"/>
      <c r="B108" s="25">
        <f t="shared" si="2"/>
        <v>94</v>
      </c>
      <c r="C108" s="57" t="s">
        <v>123</v>
      </c>
      <c r="D108" s="27">
        <v>0</v>
      </c>
      <c r="E108" s="244" t="s">
        <v>419</v>
      </c>
    </row>
    <row r="109" spans="1:5" s="17" customFormat="1" ht="60">
      <c r="A109" s="459"/>
      <c r="B109" s="25">
        <f t="shared" si="2"/>
        <v>95</v>
      </c>
      <c r="C109" s="57" t="s">
        <v>124</v>
      </c>
      <c r="D109" s="29">
        <v>10</v>
      </c>
      <c r="E109" s="244" t="s">
        <v>419</v>
      </c>
    </row>
    <row r="110" spans="1:5" s="17" customFormat="1" ht="15">
      <c r="A110" s="459"/>
      <c r="B110" s="25">
        <f t="shared" si="2"/>
        <v>96</v>
      </c>
      <c r="C110" s="57" t="s">
        <v>125</v>
      </c>
      <c r="D110" s="29">
        <v>5</v>
      </c>
      <c r="E110" s="244" t="s">
        <v>419</v>
      </c>
    </row>
    <row r="111" spans="1:5" s="17" customFormat="1" ht="15">
      <c r="A111" s="459"/>
      <c r="B111" s="25">
        <f t="shared" si="2"/>
        <v>97</v>
      </c>
      <c r="C111" s="57" t="s">
        <v>126</v>
      </c>
      <c r="D111" s="27">
        <v>0</v>
      </c>
      <c r="E111" s="244" t="s">
        <v>419</v>
      </c>
    </row>
    <row r="112" spans="1:5" s="17" customFormat="1" ht="15">
      <c r="A112" s="459"/>
      <c r="B112" s="25">
        <f t="shared" si="2"/>
        <v>98</v>
      </c>
      <c r="C112" s="60" t="s">
        <v>127</v>
      </c>
      <c r="D112" s="27">
        <v>0</v>
      </c>
      <c r="E112" s="244" t="s">
        <v>419</v>
      </c>
    </row>
    <row r="113" spans="1:5" s="17" customFormat="1" ht="15">
      <c r="A113" s="459"/>
      <c r="B113" s="25">
        <f t="shared" si="2"/>
        <v>99</v>
      </c>
      <c r="C113" s="60" t="s">
        <v>128</v>
      </c>
      <c r="D113" s="29">
        <v>5</v>
      </c>
      <c r="E113" s="244" t="s">
        <v>419</v>
      </c>
    </row>
    <row r="114" spans="1:5" s="17" customFormat="1" ht="15">
      <c r="A114" s="459"/>
      <c r="B114" s="25">
        <f t="shared" si="2"/>
        <v>100</v>
      </c>
      <c r="C114" s="57" t="s">
        <v>129</v>
      </c>
      <c r="D114" s="34">
        <v>10</v>
      </c>
      <c r="E114" s="244" t="s">
        <v>419</v>
      </c>
    </row>
    <row r="115" spans="1:5" s="17" customFormat="1" ht="15">
      <c r="A115" s="459"/>
      <c r="B115" s="25">
        <f t="shared" ref="B115:B171" si="3">B114+1</f>
        <v>101</v>
      </c>
      <c r="C115" s="57" t="s">
        <v>130</v>
      </c>
      <c r="D115" s="27">
        <v>0</v>
      </c>
      <c r="E115" s="244" t="s">
        <v>419</v>
      </c>
    </row>
    <row r="116" spans="1:5" s="17" customFormat="1" ht="15">
      <c r="A116" s="459"/>
      <c r="B116" s="25">
        <f t="shared" si="3"/>
        <v>102</v>
      </c>
      <c r="C116" s="57" t="s">
        <v>131</v>
      </c>
      <c r="D116" s="27">
        <v>0</v>
      </c>
      <c r="E116" s="244" t="s">
        <v>419</v>
      </c>
    </row>
    <row r="117" spans="1:5" s="17" customFormat="1" ht="15">
      <c r="A117" s="459"/>
      <c r="B117" s="25">
        <f t="shared" si="3"/>
        <v>103</v>
      </c>
      <c r="C117" s="57" t="s">
        <v>132</v>
      </c>
      <c r="D117" s="27">
        <v>0</v>
      </c>
      <c r="E117" s="244" t="s">
        <v>419</v>
      </c>
    </row>
    <row r="118" spans="1:5" s="17" customFormat="1" ht="15">
      <c r="A118" s="459"/>
      <c r="B118" s="25">
        <f t="shared" si="3"/>
        <v>104</v>
      </c>
      <c r="C118" s="57" t="s">
        <v>133</v>
      </c>
      <c r="D118" s="27">
        <v>0</v>
      </c>
      <c r="E118" s="244" t="s">
        <v>419</v>
      </c>
    </row>
    <row r="119" spans="1:5" s="17" customFormat="1" ht="15">
      <c r="A119" s="459"/>
      <c r="B119" s="25">
        <f t="shared" si="3"/>
        <v>105</v>
      </c>
      <c r="C119" s="57" t="s">
        <v>134</v>
      </c>
      <c r="D119" s="27">
        <v>0</v>
      </c>
      <c r="E119" s="244" t="s">
        <v>419</v>
      </c>
    </row>
    <row r="120" spans="1:5" s="17" customFormat="1" ht="15">
      <c r="A120" s="459"/>
      <c r="B120" s="25">
        <f t="shared" si="3"/>
        <v>106</v>
      </c>
      <c r="C120" s="57" t="s">
        <v>135</v>
      </c>
      <c r="D120" s="27">
        <v>0</v>
      </c>
      <c r="E120" s="244" t="s">
        <v>419</v>
      </c>
    </row>
    <row r="121" spans="1:5" s="17" customFormat="1" ht="15">
      <c r="A121" s="459"/>
      <c r="B121" s="25">
        <f t="shared" si="3"/>
        <v>107</v>
      </c>
      <c r="C121" s="57" t="s">
        <v>136</v>
      </c>
      <c r="D121" s="27">
        <v>0</v>
      </c>
      <c r="E121" s="244" t="s">
        <v>419</v>
      </c>
    </row>
    <row r="122" spans="1:5" s="17" customFormat="1" ht="15">
      <c r="A122" s="459"/>
      <c r="B122" s="25">
        <f t="shared" si="3"/>
        <v>108</v>
      </c>
      <c r="C122" s="57" t="s">
        <v>137</v>
      </c>
      <c r="D122" s="27">
        <v>0</v>
      </c>
      <c r="E122" s="244" t="s">
        <v>419</v>
      </c>
    </row>
    <row r="123" spans="1:5" s="17" customFormat="1" ht="15">
      <c r="A123" s="459"/>
      <c r="B123" s="25">
        <f t="shared" si="3"/>
        <v>109</v>
      </c>
      <c r="C123" s="57" t="s">
        <v>138</v>
      </c>
      <c r="D123" s="27">
        <v>0</v>
      </c>
      <c r="E123" s="244" t="s">
        <v>419</v>
      </c>
    </row>
    <row r="124" spans="1:5" s="17" customFormat="1" ht="15">
      <c r="A124" s="459"/>
      <c r="B124" s="25">
        <f t="shared" si="3"/>
        <v>110</v>
      </c>
      <c r="C124" s="57" t="s">
        <v>139</v>
      </c>
      <c r="D124" s="27">
        <v>0</v>
      </c>
      <c r="E124" s="244" t="s">
        <v>419</v>
      </c>
    </row>
    <row r="125" spans="1:5" s="17" customFormat="1" ht="45">
      <c r="A125" s="459"/>
      <c r="B125" s="25">
        <f t="shared" si="3"/>
        <v>111</v>
      </c>
      <c r="C125" s="57" t="s">
        <v>140</v>
      </c>
      <c r="D125" s="29">
        <v>10</v>
      </c>
      <c r="E125" s="244" t="s">
        <v>419</v>
      </c>
    </row>
    <row r="126" spans="1:5" s="17" customFormat="1" ht="32.25">
      <c r="A126" s="459"/>
      <c r="B126" s="25">
        <f t="shared" si="3"/>
        <v>112</v>
      </c>
      <c r="C126" s="57" t="s">
        <v>141</v>
      </c>
      <c r="D126" s="29">
        <v>5</v>
      </c>
      <c r="E126" s="244" t="s">
        <v>419</v>
      </c>
    </row>
    <row r="127" spans="1:5" s="17" customFormat="1" ht="15">
      <c r="A127" s="459"/>
      <c r="B127" s="25">
        <f t="shared" si="3"/>
        <v>113</v>
      </c>
      <c r="C127" s="63" t="s">
        <v>142</v>
      </c>
      <c r="D127" s="29">
        <v>5</v>
      </c>
      <c r="E127" s="244" t="s">
        <v>419</v>
      </c>
    </row>
    <row r="128" spans="1:5" s="17" customFormat="1" ht="15">
      <c r="A128" s="459"/>
      <c r="B128" s="25">
        <f t="shared" si="3"/>
        <v>114</v>
      </c>
      <c r="C128" s="57" t="s">
        <v>143</v>
      </c>
      <c r="D128" s="27">
        <v>0</v>
      </c>
      <c r="E128" s="244" t="s">
        <v>419</v>
      </c>
    </row>
    <row r="129" spans="1:6" s="17" customFormat="1" ht="15">
      <c r="A129" s="459"/>
      <c r="B129" s="25">
        <f t="shared" si="3"/>
        <v>115</v>
      </c>
      <c r="C129" s="57" t="s">
        <v>144</v>
      </c>
      <c r="D129" s="27">
        <v>0</v>
      </c>
      <c r="E129" s="244" t="s">
        <v>419</v>
      </c>
    </row>
    <row r="130" spans="1:6" s="17" customFormat="1" ht="15">
      <c r="A130" s="459"/>
      <c r="B130" s="25">
        <f t="shared" si="3"/>
        <v>116</v>
      </c>
      <c r="C130" s="57" t="s">
        <v>145</v>
      </c>
      <c r="D130" s="29">
        <v>5</v>
      </c>
      <c r="E130" s="244" t="s">
        <v>419</v>
      </c>
    </row>
    <row r="131" spans="1:6" s="17" customFormat="1" ht="15">
      <c r="A131" s="459"/>
      <c r="B131" s="25">
        <f t="shared" si="3"/>
        <v>117</v>
      </c>
      <c r="C131" s="57" t="s">
        <v>146</v>
      </c>
      <c r="D131" s="27">
        <v>0</v>
      </c>
      <c r="E131" s="244" t="s">
        <v>419</v>
      </c>
    </row>
    <row r="132" spans="1:6" s="17" customFormat="1" ht="15">
      <c r="A132" s="459"/>
      <c r="B132" s="25">
        <f t="shared" si="3"/>
        <v>118</v>
      </c>
      <c r="C132" s="65" t="s">
        <v>147</v>
      </c>
      <c r="D132" s="29">
        <v>5</v>
      </c>
      <c r="E132" s="244" t="s">
        <v>419</v>
      </c>
    </row>
    <row r="133" spans="1:6" s="17" customFormat="1" thickBot="1">
      <c r="A133" s="459"/>
      <c r="B133" s="25">
        <f t="shared" si="3"/>
        <v>119</v>
      </c>
      <c r="C133" s="65" t="s">
        <v>148</v>
      </c>
      <c r="D133" s="59">
        <v>0</v>
      </c>
      <c r="E133" s="312" t="s">
        <v>419</v>
      </c>
      <c r="F133" s="187">
        <f>COUNTIF(E134:E135,"s")</f>
        <v>0</v>
      </c>
    </row>
    <row r="134" spans="1:6" s="17" customFormat="1" ht="30">
      <c r="A134" s="459"/>
      <c r="B134" s="25">
        <f t="shared" si="3"/>
        <v>120</v>
      </c>
      <c r="C134" s="66" t="s">
        <v>149</v>
      </c>
      <c r="D134" s="245">
        <v>5</v>
      </c>
      <c r="E134" s="396" t="s">
        <v>419</v>
      </c>
      <c r="F134" s="184" t="str">
        <f>IF(F133&gt;1,"ERROR, seleccionar només una S","")</f>
        <v/>
      </c>
    </row>
    <row r="135" spans="1:6" s="17" customFormat="1" thickBot="1">
      <c r="A135" s="459"/>
      <c r="B135" s="25">
        <f t="shared" si="3"/>
        <v>121</v>
      </c>
      <c r="C135" s="205" t="s">
        <v>150</v>
      </c>
      <c r="D135" s="246">
        <v>10</v>
      </c>
      <c r="E135" s="398" t="s">
        <v>419</v>
      </c>
    </row>
    <row r="136" spans="1:6" s="17" customFormat="1" ht="30">
      <c r="A136" s="459"/>
      <c r="B136" s="25">
        <f t="shared" si="3"/>
        <v>122</v>
      </c>
      <c r="C136" s="65" t="s">
        <v>151</v>
      </c>
      <c r="D136" s="34">
        <v>10</v>
      </c>
      <c r="E136" s="306" t="s">
        <v>419</v>
      </c>
    </row>
    <row r="137" spans="1:6" s="17" customFormat="1" ht="15">
      <c r="A137" s="459"/>
      <c r="B137" s="25">
        <f t="shared" si="3"/>
        <v>123</v>
      </c>
      <c r="C137" s="65" t="s">
        <v>152</v>
      </c>
      <c r="D137" s="27">
        <v>0</v>
      </c>
      <c r="E137" s="244" t="s">
        <v>419</v>
      </c>
    </row>
    <row r="138" spans="1:6" s="17" customFormat="1" ht="60">
      <c r="A138" s="459"/>
      <c r="B138" s="25">
        <f t="shared" si="3"/>
        <v>124</v>
      </c>
      <c r="C138" s="65" t="s">
        <v>153</v>
      </c>
      <c r="D138" s="27">
        <v>0</v>
      </c>
      <c r="E138" s="244" t="s">
        <v>419</v>
      </c>
    </row>
    <row r="139" spans="1:6" s="17" customFormat="1" ht="75">
      <c r="A139" s="459"/>
      <c r="B139" s="25">
        <f t="shared" si="3"/>
        <v>125</v>
      </c>
      <c r="C139" s="65" t="s">
        <v>154</v>
      </c>
      <c r="D139" s="27">
        <v>0</v>
      </c>
      <c r="E139" s="244" t="s">
        <v>419</v>
      </c>
    </row>
    <row r="140" spans="1:6" s="17" customFormat="1" thickBot="1">
      <c r="A140" s="459" t="s">
        <v>155</v>
      </c>
      <c r="B140" s="25">
        <f t="shared" si="3"/>
        <v>126</v>
      </c>
      <c r="C140" s="57" t="s">
        <v>156</v>
      </c>
      <c r="D140" s="27">
        <v>0</v>
      </c>
      <c r="E140" s="312" t="s">
        <v>419</v>
      </c>
      <c r="F140" s="187">
        <f>COUNTIF(E141:E142,"s")</f>
        <v>0</v>
      </c>
    </row>
    <row r="141" spans="1:6" s="17" customFormat="1" ht="15">
      <c r="A141" s="459"/>
      <c r="B141" s="25">
        <f t="shared" si="3"/>
        <v>127</v>
      </c>
      <c r="C141" s="60" t="s">
        <v>158</v>
      </c>
      <c r="D141" s="245">
        <v>10</v>
      </c>
      <c r="E141" s="396" t="s">
        <v>419</v>
      </c>
      <c r="F141" s="184" t="str">
        <f>IF(F140&gt;1,"ERROR, seleccionar només una S","")</f>
        <v/>
      </c>
    </row>
    <row r="142" spans="1:6" s="17" customFormat="1" thickBot="1">
      <c r="A142" s="459"/>
      <c r="B142" s="25">
        <f t="shared" si="3"/>
        <v>128</v>
      </c>
      <c r="C142" s="60" t="s">
        <v>159</v>
      </c>
      <c r="D142" s="246">
        <v>15</v>
      </c>
      <c r="E142" s="398" t="s">
        <v>419</v>
      </c>
    </row>
    <row r="143" spans="1:6" s="17" customFormat="1" ht="15">
      <c r="A143" s="459" t="s">
        <v>160</v>
      </c>
      <c r="B143" s="415">
        <v>129</v>
      </c>
      <c r="C143" s="57" t="s">
        <v>161</v>
      </c>
      <c r="D143" s="416">
        <v>20</v>
      </c>
      <c r="E143" s="306" t="s">
        <v>419</v>
      </c>
    </row>
    <row r="144" spans="1:6" s="17" customFormat="1" ht="15">
      <c r="A144" s="459"/>
      <c r="B144" s="415">
        <v>130</v>
      </c>
      <c r="C144" s="57" t="s">
        <v>162</v>
      </c>
      <c r="D144" s="416">
        <v>10</v>
      </c>
      <c r="E144" s="244" t="s">
        <v>419</v>
      </c>
    </row>
    <row r="145" spans="1:5" s="17" customFormat="1" ht="15">
      <c r="A145" s="459"/>
      <c r="B145" s="415">
        <v>131</v>
      </c>
      <c r="C145" s="57" t="s">
        <v>163</v>
      </c>
      <c r="D145" s="416">
        <v>10</v>
      </c>
      <c r="E145" s="244" t="s">
        <v>419</v>
      </c>
    </row>
    <row r="146" spans="1:5" s="17" customFormat="1" ht="15">
      <c r="A146" s="459"/>
      <c r="B146" s="415">
        <v>132</v>
      </c>
      <c r="C146" s="57" t="s">
        <v>164</v>
      </c>
      <c r="D146" s="416">
        <v>15</v>
      </c>
      <c r="E146" s="244" t="s">
        <v>419</v>
      </c>
    </row>
    <row r="147" spans="1:5" s="17" customFormat="1" ht="15">
      <c r="A147" s="459"/>
      <c r="B147" s="415">
        <v>133</v>
      </c>
      <c r="C147" s="57" t="s">
        <v>165</v>
      </c>
      <c r="D147" s="416">
        <v>5</v>
      </c>
      <c r="E147" s="244" t="s">
        <v>419</v>
      </c>
    </row>
    <row r="148" spans="1:5" s="17" customFormat="1" ht="15">
      <c r="A148" s="459"/>
      <c r="B148" s="25">
        <f t="shared" si="3"/>
        <v>134</v>
      </c>
      <c r="C148" s="57" t="s">
        <v>166</v>
      </c>
      <c r="D148" s="27">
        <v>0</v>
      </c>
      <c r="E148" s="244" t="s">
        <v>419</v>
      </c>
    </row>
    <row r="149" spans="1:5" s="17" customFormat="1" ht="15">
      <c r="A149" s="459"/>
      <c r="B149" s="25">
        <f t="shared" si="3"/>
        <v>135</v>
      </c>
      <c r="C149" s="57" t="s">
        <v>167</v>
      </c>
      <c r="D149" s="29">
        <v>20</v>
      </c>
      <c r="E149" s="244" t="s">
        <v>419</v>
      </c>
    </row>
    <row r="150" spans="1:5" s="17" customFormat="1" ht="15" customHeight="1">
      <c r="A150" s="480" t="s">
        <v>168</v>
      </c>
      <c r="B150" s="25">
        <f t="shared" si="3"/>
        <v>136</v>
      </c>
      <c r="C150" s="65" t="s">
        <v>169</v>
      </c>
      <c r="D150" s="29">
        <v>5</v>
      </c>
      <c r="E150" s="244" t="s">
        <v>419</v>
      </c>
    </row>
    <row r="151" spans="1:5" s="17" customFormat="1" ht="15">
      <c r="A151" s="480"/>
      <c r="B151" s="25">
        <f t="shared" si="3"/>
        <v>137</v>
      </c>
      <c r="C151" s="65" t="s">
        <v>170</v>
      </c>
      <c r="D151" s="29">
        <v>5</v>
      </c>
      <c r="E151" s="244" t="s">
        <v>419</v>
      </c>
    </row>
    <row r="152" spans="1:5" s="17" customFormat="1" ht="30">
      <c r="A152" s="480"/>
      <c r="B152" s="25">
        <f t="shared" si="3"/>
        <v>138</v>
      </c>
      <c r="C152" s="65" t="s">
        <v>171</v>
      </c>
      <c r="D152" s="27">
        <v>0</v>
      </c>
      <c r="E152" s="244" t="s">
        <v>419</v>
      </c>
    </row>
    <row r="153" spans="1:5" s="17" customFormat="1" ht="15">
      <c r="A153" s="480"/>
      <c r="B153" s="25">
        <f t="shared" si="3"/>
        <v>139</v>
      </c>
      <c r="C153" s="65" t="s">
        <v>172</v>
      </c>
      <c r="D153" s="29">
        <v>5</v>
      </c>
      <c r="E153" s="244" t="s">
        <v>419</v>
      </c>
    </row>
    <row r="154" spans="1:5" s="17" customFormat="1" ht="15">
      <c r="A154" s="480"/>
      <c r="B154" s="25">
        <f t="shared" si="3"/>
        <v>140</v>
      </c>
      <c r="C154" s="65" t="s">
        <v>173</v>
      </c>
      <c r="D154" s="29">
        <v>5</v>
      </c>
      <c r="E154" s="244" t="s">
        <v>419</v>
      </c>
    </row>
    <row r="155" spans="1:5" s="17" customFormat="1" ht="30">
      <c r="A155" s="480"/>
      <c r="B155" s="25">
        <f t="shared" si="3"/>
        <v>141</v>
      </c>
      <c r="C155" s="65" t="s">
        <v>174</v>
      </c>
      <c r="D155" s="29">
        <v>5</v>
      </c>
      <c r="E155" s="244" t="s">
        <v>419</v>
      </c>
    </row>
    <row r="156" spans="1:5" s="17" customFormat="1" ht="15">
      <c r="A156" s="480"/>
      <c r="B156" s="25">
        <f t="shared" si="3"/>
        <v>142</v>
      </c>
      <c r="C156" s="67" t="s">
        <v>175</v>
      </c>
      <c r="D156" s="27">
        <v>0</v>
      </c>
      <c r="E156" s="244" t="s">
        <v>419</v>
      </c>
    </row>
    <row r="157" spans="1:5" s="17" customFormat="1" ht="15">
      <c r="A157" s="480"/>
      <c r="B157" s="25">
        <f t="shared" si="3"/>
        <v>143</v>
      </c>
      <c r="C157" s="65" t="s">
        <v>176</v>
      </c>
      <c r="D157" s="27">
        <v>0</v>
      </c>
      <c r="E157" s="244" t="s">
        <v>419</v>
      </c>
    </row>
    <row r="158" spans="1:5" s="17" customFormat="1" ht="15">
      <c r="A158" s="480"/>
      <c r="B158" s="25">
        <f t="shared" si="3"/>
        <v>144</v>
      </c>
      <c r="C158" s="65" t="s">
        <v>177</v>
      </c>
      <c r="D158" s="27">
        <v>0</v>
      </c>
      <c r="E158" s="244" t="s">
        <v>419</v>
      </c>
    </row>
    <row r="159" spans="1:5" s="17" customFormat="1" ht="15">
      <c r="A159" s="480"/>
      <c r="B159" s="25">
        <f t="shared" si="3"/>
        <v>145</v>
      </c>
      <c r="C159" s="65" t="s">
        <v>178</v>
      </c>
      <c r="D159" s="27">
        <v>0</v>
      </c>
      <c r="E159" s="244" t="s">
        <v>419</v>
      </c>
    </row>
    <row r="160" spans="1:5" s="17" customFormat="1" ht="15">
      <c r="A160" s="480"/>
      <c r="B160" s="25">
        <f t="shared" si="3"/>
        <v>146</v>
      </c>
      <c r="C160" s="65" t="s">
        <v>179</v>
      </c>
      <c r="D160" s="29">
        <v>5</v>
      </c>
      <c r="E160" s="244" t="s">
        <v>419</v>
      </c>
    </row>
    <row r="161" spans="1:5" s="17" customFormat="1" ht="30">
      <c r="A161" s="480"/>
      <c r="B161" s="25">
        <f t="shared" si="3"/>
        <v>147</v>
      </c>
      <c r="C161" s="65" t="s">
        <v>180</v>
      </c>
      <c r="D161" s="29">
        <v>5</v>
      </c>
      <c r="E161" s="244" t="s">
        <v>419</v>
      </c>
    </row>
    <row r="162" spans="1:5" s="17" customFormat="1" ht="15">
      <c r="A162" s="480"/>
      <c r="B162" s="25">
        <f t="shared" si="3"/>
        <v>148</v>
      </c>
      <c r="C162" s="65" t="s">
        <v>181</v>
      </c>
      <c r="D162" s="29">
        <v>5</v>
      </c>
      <c r="E162" s="244" t="s">
        <v>419</v>
      </c>
    </row>
    <row r="163" spans="1:5" s="17" customFormat="1" ht="30">
      <c r="A163" s="480"/>
      <c r="B163" s="25">
        <f t="shared" si="3"/>
        <v>149</v>
      </c>
      <c r="C163" s="65" t="s">
        <v>182</v>
      </c>
      <c r="D163" s="29">
        <v>5</v>
      </c>
      <c r="E163" s="244" t="s">
        <v>419</v>
      </c>
    </row>
    <row r="164" spans="1:5" s="17" customFormat="1" ht="15">
      <c r="A164" s="459" t="s">
        <v>51</v>
      </c>
      <c r="B164" s="25">
        <f t="shared" si="3"/>
        <v>150</v>
      </c>
      <c r="C164" s="65" t="s">
        <v>183</v>
      </c>
      <c r="D164" s="27">
        <v>0</v>
      </c>
      <c r="E164" s="244" t="s">
        <v>419</v>
      </c>
    </row>
    <row r="165" spans="1:5" s="17" customFormat="1" ht="15">
      <c r="A165" s="459"/>
      <c r="B165" s="25">
        <f t="shared" si="3"/>
        <v>151</v>
      </c>
      <c r="C165" s="65" t="s">
        <v>184</v>
      </c>
      <c r="D165" s="29">
        <v>5</v>
      </c>
      <c r="E165" s="244" t="s">
        <v>419</v>
      </c>
    </row>
    <row r="166" spans="1:5" s="17" customFormat="1" ht="15">
      <c r="A166" s="459"/>
      <c r="B166" s="25">
        <f t="shared" si="3"/>
        <v>152</v>
      </c>
      <c r="C166" s="65" t="s">
        <v>185</v>
      </c>
      <c r="D166" s="29">
        <v>5</v>
      </c>
      <c r="E166" s="244" t="s">
        <v>419</v>
      </c>
    </row>
    <row r="167" spans="1:5" s="17" customFormat="1" ht="15">
      <c r="A167" s="459"/>
      <c r="B167" s="25">
        <f t="shared" si="3"/>
        <v>153</v>
      </c>
      <c r="C167" s="68" t="s">
        <v>186</v>
      </c>
      <c r="D167" s="27">
        <v>0</v>
      </c>
      <c r="E167" s="244" t="s">
        <v>419</v>
      </c>
    </row>
    <row r="168" spans="1:5" s="17" customFormat="1" ht="15">
      <c r="A168" s="459"/>
      <c r="B168" s="25">
        <f t="shared" si="3"/>
        <v>154</v>
      </c>
      <c r="C168" s="65" t="s">
        <v>187</v>
      </c>
      <c r="D168" s="29">
        <v>5</v>
      </c>
      <c r="E168" s="244" t="s">
        <v>419</v>
      </c>
    </row>
    <row r="169" spans="1:5" s="17" customFormat="1" ht="15">
      <c r="A169" s="459"/>
      <c r="B169" s="25">
        <f t="shared" si="3"/>
        <v>155</v>
      </c>
      <c r="C169" s="69" t="s">
        <v>188</v>
      </c>
      <c r="D169" s="29">
        <v>5</v>
      </c>
      <c r="E169" s="244" t="s">
        <v>419</v>
      </c>
    </row>
    <row r="170" spans="1:5" s="17" customFormat="1" ht="15">
      <c r="A170" s="459"/>
      <c r="B170" s="25">
        <f t="shared" si="3"/>
        <v>156</v>
      </c>
      <c r="C170" s="65" t="s">
        <v>189</v>
      </c>
      <c r="D170" s="29">
        <v>5</v>
      </c>
      <c r="E170" s="244" t="s">
        <v>419</v>
      </c>
    </row>
    <row r="171" spans="1:5" s="17" customFormat="1" thickBot="1">
      <c r="A171" s="481"/>
      <c r="B171" s="25">
        <f t="shared" si="3"/>
        <v>157</v>
      </c>
      <c r="C171" s="70" t="s">
        <v>190</v>
      </c>
      <c r="D171" s="71">
        <v>10</v>
      </c>
      <c r="E171" s="404" t="s">
        <v>419</v>
      </c>
    </row>
    <row r="172" spans="1:5" s="17" customFormat="1" thickBot="1">
      <c r="A172" s="42"/>
      <c r="B172" s="228"/>
      <c r="C172" s="227" t="s">
        <v>57</v>
      </c>
      <c r="D172" s="231">
        <v>450</v>
      </c>
      <c r="E172" s="16"/>
    </row>
    <row r="173" spans="1:5" s="17" customFormat="1" thickBot="1">
      <c r="A173" s="42"/>
      <c r="B173" s="43"/>
      <c r="C173" s="448" t="s">
        <v>424</v>
      </c>
      <c r="D173" s="234">
        <f>SUMIF($E$49:$E$171,"S",D49:D171)</f>
        <v>0</v>
      </c>
      <c r="E173" s="16"/>
    </row>
    <row r="174" spans="1:5" s="17" customFormat="1" thickBot="1">
      <c r="A174" s="42"/>
      <c r="B174" s="43"/>
      <c r="C174" s="44"/>
      <c r="D174" s="232">
        <f>D173/D172</f>
        <v>0</v>
      </c>
      <c r="E174" s="161"/>
    </row>
    <row r="175" spans="1:5" s="17" customFormat="1" thickBot="1">
      <c r="A175" s="42"/>
      <c r="B175" s="43"/>
      <c r="C175" s="45"/>
      <c r="D175" s="46"/>
      <c r="E175" s="161"/>
    </row>
    <row r="176" spans="1:5" s="17" customFormat="1" thickBot="1">
      <c r="A176" s="47"/>
      <c r="B176" s="48"/>
      <c r="C176" s="256" t="s">
        <v>191</v>
      </c>
      <c r="D176" s="225">
        <v>61</v>
      </c>
      <c r="E176" s="160"/>
    </row>
    <row r="177" spans="1:6" s="51" customFormat="1" thickBot="1">
      <c r="A177" s="49"/>
      <c r="B177" s="48"/>
      <c r="C177" s="255" t="s">
        <v>329</v>
      </c>
      <c r="D177" s="220">
        <f>COUNTIFS(D49:D171,"=0",$E$49:$E$171,"=S")</f>
        <v>0</v>
      </c>
      <c r="E177" s="50"/>
    </row>
    <row r="178" spans="1:6" s="51" customFormat="1" thickBot="1">
      <c r="A178" s="49"/>
      <c r="B178" s="48"/>
      <c r="C178" s="52"/>
      <c r="D178" s="226">
        <f>D177/D176</f>
        <v>0</v>
      </c>
      <c r="E178" s="50"/>
    </row>
    <row r="179" spans="1:6" s="17" customFormat="1" ht="15">
      <c r="A179" s="73"/>
      <c r="B179" s="73"/>
      <c r="C179" s="74"/>
      <c r="D179" s="46"/>
      <c r="E179" s="16"/>
    </row>
    <row r="180" spans="1:6" s="17" customFormat="1" thickBot="1">
      <c r="A180" s="73"/>
      <c r="B180" s="75"/>
      <c r="C180" s="76"/>
      <c r="D180" s="73"/>
      <c r="E180" s="77"/>
    </row>
    <row r="181" spans="1:6" s="17" customFormat="1" thickBot="1">
      <c r="A181" s="438" t="s">
        <v>192</v>
      </c>
      <c r="B181" s="439"/>
      <c r="C181" s="439"/>
      <c r="D181" s="453"/>
      <c r="E181" s="449"/>
    </row>
    <row r="182" spans="1:6" s="17" customFormat="1" ht="15" customHeight="1">
      <c r="A182" s="483" t="s">
        <v>193</v>
      </c>
      <c r="B182" s="21">
        <f>B171+1</f>
        <v>158</v>
      </c>
      <c r="C182" s="78" t="s">
        <v>194</v>
      </c>
      <c r="D182" s="221">
        <v>0</v>
      </c>
      <c r="E182" s="244" t="s">
        <v>419</v>
      </c>
    </row>
    <row r="183" spans="1:6" s="17" customFormat="1" ht="30">
      <c r="A183" s="495"/>
      <c r="B183" s="25">
        <f>B182+1</f>
        <v>159</v>
      </c>
      <c r="C183" s="65" t="s">
        <v>195</v>
      </c>
      <c r="D183" s="27">
        <v>0</v>
      </c>
      <c r="E183" s="244" t="s">
        <v>419</v>
      </c>
    </row>
    <row r="184" spans="1:6" s="17" customFormat="1" ht="30">
      <c r="A184" s="495"/>
      <c r="B184" s="25">
        <f t="shared" ref="B184:B200" si="4">B183+1</f>
        <v>160</v>
      </c>
      <c r="C184" s="65" t="s">
        <v>196</v>
      </c>
      <c r="D184" s="59">
        <v>0</v>
      </c>
      <c r="E184" s="244" t="s">
        <v>419</v>
      </c>
    </row>
    <row r="185" spans="1:6" s="17" customFormat="1" ht="15">
      <c r="A185" s="495"/>
      <c r="B185" s="25">
        <f t="shared" si="4"/>
        <v>161</v>
      </c>
      <c r="C185" s="66" t="s">
        <v>197</v>
      </c>
      <c r="D185" s="59">
        <v>0</v>
      </c>
      <c r="E185" s="312" t="s">
        <v>419</v>
      </c>
    </row>
    <row r="186" spans="1:6" s="17" customFormat="1" ht="30">
      <c r="A186" s="495"/>
      <c r="B186" s="25">
        <f t="shared" si="4"/>
        <v>162</v>
      </c>
      <c r="C186" s="66" t="s">
        <v>198</v>
      </c>
      <c r="D186" s="27">
        <v>0</v>
      </c>
      <c r="E186" s="244" t="s">
        <v>419</v>
      </c>
    </row>
    <row r="187" spans="1:6" s="17" customFormat="1" ht="30">
      <c r="A187" s="495"/>
      <c r="B187" s="25">
        <f t="shared" si="4"/>
        <v>163</v>
      </c>
      <c r="C187" s="66" t="s">
        <v>199</v>
      </c>
      <c r="D187" s="27">
        <v>0</v>
      </c>
      <c r="E187" s="244" t="s">
        <v>419</v>
      </c>
    </row>
    <row r="188" spans="1:6" s="17" customFormat="1" ht="30.75" thickBot="1">
      <c r="A188" s="495"/>
      <c r="B188" s="79">
        <f t="shared" si="4"/>
        <v>164</v>
      </c>
      <c r="C188" s="169" t="s">
        <v>200</v>
      </c>
      <c r="D188" s="79">
        <v>5</v>
      </c>
      <c r="E188" s="312" t="s">
        <v>419</v>
      </c>
    </row>
    <row r="189" spans="1:6" s="17" customFormat="1" ht="15.75" customHeight="1" thickBot="1">
      <c r="A189" s="457" t="s">
        <v>201</v>
      </c>
      <c r="B189" s="458"/>
      <c r="C189" s="458"/>
      <c r="D189" s="516"/>
      <c r="E189" s="387" t="s">
        <v>418</v>
      </c>
    </row>
    <row r="190" spans="1:6" s="17" customFormat="1" ht="45">
      <c r="A190" s="441" t="s">
        <v>202</v>
      </c>
      <c r="B190" s="25">
        <f>B188+1</f>
        <v>165</v>
      </c>
      <c r="C190" s="56" t="s">
        <v>203</v>
      </c>
      <c r="D190" s="221">
        <v>0</v>
      </c>
      <c r="E190" s="244" t="s">
        <v>419</v>
      </c>
    </row>
    <row r="191" spans="1:6" s="17" customFormat="1" ht="30">
      <c r="A191" s="441" t="s">
        <v>14</v>
      </c>
      <c r="B191" s="25">
        <f t="shared" si="4"/>
        <v>166</v>
      </c>
      <c r="C191" s="57" t="s">
        <v>204</v>
      </c>
      <c r="D191" s="27">
        <v>0</v>
      </c>
      <c r="E191" s="244" t="s">
        <v>419</v>
      </c>
    </row>
    <row r="192" spans="1:6" s="17" customFormat="1" ht="30.75" thickBot="1">
      <c r="A192" s="465" t="s">
        <v>205</v>
      </c>
      <c r="B192" s="25">
        <f>B191+1</f>
        <v>167</v>
      </c>
      <c r="C192" s="33" t="s">
        <v>206</v>
      </c>
      <c r="D192" s="59">
        <v>0</v>
      </c>
      <c r="E192" s="312" t="s">
        <v>419</v>
      </c>
      <c r="F192" s="187">
        <f>COUNTIF(E193:E194,"s")</f>
        <v>0</v>
      </c>
    </row>
    <row r="193" spans="1:6" s="17" customFormat="1" ht="30">
      <c r="A193" s="465"/>
      <c r="B193" s="25">
        <f t="shared" ref="B193:B196" si="5">B192+1</f>
        <v>168</v>
      </c>
      <c r="C193" s="33" t="s">
        <v>207</v>
      </c>
      <c r="D193" s="245">
        <v>10</v>
      </c>
      <c r="E193" s="396" t="s">
        <v>419</v>
      </c>
      <c r="F193" s="184" t="str">
        <f>IF(F192&gt;1,"ERROR, seleccionar només una S","")</f>
        <v/>
      </c>
    </row>
    <row r="194" spans="1:6" s="17" customFormat="1" ht="30.75" thickBot="1">
      <c r="A194" s="465"/>
      <c r="B194" s="25">
        <f t="shared" si="5"/>
        <v>169</v>
      </c>
      <c r="C194" s="33" t="s">
        <v>208</v>
      </c>
      <c r="D194" s="246">
        <v>15</v>
      </c>
      <c r="E194" s="398" t="s">
        <v>419</v>
      </c>
    </row>
    <row r="195" spans="1:6" s="17" customFormat="1" ht="15">
      <c r="A195" s="465"/>
      <c r="B195" s="25">
        <f t="shared" si="5"/>
        <v>170</v>
      </c>
      <c r="C195" s="37" t="s">
        <v>209</v>
      </c>
      <c r="D195" s="23">
        <v>0</v>
      </c>
      <c r="E195" s="244" t="s">
        <v>419</v>
      </c>
    </row>
    <row r="196" spans="1:6" s="17" customFormat="1" ht="45.75" thickBot="1">
      <c r="A196" s="465"/>
      <c r="B196" s="25">
        <f t="shared" si="5"/>
        <v>171</v>
      </c>
      <c r="C196" s="37" t="s">
        <v>210</v>
      </c>
      <c r="D196" s="88">
        <v>0</v>
      </c>
      <c r="E196" s="312" t="s">
        <v>419</v>
      </c>
    </row>
    <row r="197" spans="1:6" customFormat="1" ht="15.75" customHeight="1" thickBot="1">
      <c r="A197" s="461" t="s">
        <v>211</v>
      </c>
      <c r="B197" s="462"/>
      <c r="C197" s="462"/>
      <c r="D197" s="462"/>
      <c r="E197" s="517"/>
    </row>
    <row r="198" spans="1:6" s="17" customFormat="1" thickBot="1">
      <c r="A198" s="465" t="s">
        <v>212</v>
      </c>
      <c r="B198" s="25">
        <f>B196+1</f>
        <v>172</v>
      </c>
      <c r="C198" s="36" t="s">
        <v>213</v>
      </c>
      <c r="D198" s="326">
        <v>0</v>
      </c>
      <c r="E198" s="321" t="s">
        <v>419</v>
      </c>
      <c r="F198" s="187">
        <f>COUNTIF(E199:E200,"s")</f>
        <v>0</v>
      </c>
    </row>
    <row r="199" spans="1:6" s="17" customFormat="1" ht="15">
      <c r="A199" s="465"/>
      <c r="B199" s="25">
        <f t="shared" si="4"/>
        <v>173</v>
      </c>
      <c r="C199" s="36" t="s">
        <v>214</v>
      </c>
      <c r="D199" s="245">
        <v>5</v>
      </c>
      <c r="E199" s="396" t="s">
        <v>419</v>
      </c>
      <c r="F199" s="184" t="str">
        <f>IF(F198&gt;1,"ERROR, seleccionar només una S","")</f>
        <v/>
      </c>
    </row>
    <row r="200" spans="1:6" s="17" customFormat="1" thickBot="1">
      <c r="A200" s="465"/>
      <c r="B200" s="25">
        <f t="shared" si="4"/>
        <v>174</v>
      </c>
      <c r="C200" s="168" t="s">
        <v>215</v>
      </c>
      <c r="D200" s="246">
        <v>10</v>
      </c>
      <c r="E200" s="398" t="s">
        <v>419</v>
      </c>
    </row>
    <row r="201" spans="1:6" s="17" customFormat="1" thickBot="1">
      <c r="A201" s="465"/>
      <c r="B201" s="463" t="s">
        <v>216</v>
      </c>
      <c r="C201" s="464"/>
      <c r="D201" s="502"/>
      <c r="E201" s="336"/>
      <c r="F201" s="257"/>
    </row>
    <row r="202" spans="1:6" s="17" customFormat="1" ht="15">
      <c r="A202" s="465"/>
      <c r="B202" s="25">
        <f>B200+1</f>
        <v>175</v>
      </c>
      <c r="C202" s="218" t="s">
        <v>217</v>
      </c>
      <c r="D202" s="221">
        <v>0</v>
      </c>
      <c r="E202" s="342" t="s">
        <v>419</v>
      </c>
    </row>
    <row r="203" spans="1:6" s="17" customFormat="1" ht="15">
      <c r="A203" s="465"/>
      <c r="B203" s="25">
        <f>B202+1</f>
        <v>176</v>
      </c>
      <c r="C203" s="1" t="s">
        <v>218</v>
      </c>
      <c r="D203" s="27">
        <v>0</v>
      </c>
      <c r="E203" s="244" t="s">
        <v>419</v>
      </c>
    </row>
    <row r="204" spans="1:6" s="17" customFormat="1" ht="15">
      <c r="A204" s="465"/>
      <c r="B204" s="25">
        <f t="shared" ref="B204:B266" si="6">B203+1</f>
        <v>177</v>
      </c>
      <c r="C204" s="1" t="s">
        <v>219</v>
      </c>
      <c r="D204" s="27">
        <v>0</v>
      </c>
      <c r="E204" s="244" t="s">
        <v>419</v>
      </c>
    </row>
    <row r="205" spans="1:6" s="17" customFormat="1" ht="15">
      <c r="A205" s="465"/>
      <c r="B205" s="25">
        <f t="shared" si="6"/>
        <v>178</v>
      </c>
      <c r="C205" s="1" t="s">
        <v>220</v>
      </c>
      <c r="D205" s="27">
        <v>0</v>
      </c>
      <c r="E205" s="244" t="s">
        <v>419</v>
      </c>
    </row>
    <row r="206" spans="1:6" s="17" customFormat="1" ht="15">
      <c r="A206" s="465"/>
      <c r="B206" s="25">
        <f t="shared" si="6"/>
        <v>179</v>
      </c>
      <c r="C206" s="1" t="s">
        <v>221</v>
      </c>
      <c r="D206" s="27">
        <v>0</v>
      </c>
      <c r="E206" s="244" t="s">
        <v>419</v>
      </c>
    </row>
    <row r="207" spans="1:6" s="17" customFormat="1" ht="15">
      <c r="A207" s="465"/>
      <c r="B207" s="25">
        <f t="shared" si="6"/>
        <v>180</v>
      </c>
      <c r="C207" s="1" t="s">
        <v>222</v>
      </c>
      <c r="D207" s="59">
        <v>0</v>
      </c>
      <c r="E207" s="244" t="s">
        <v>419</v>
      </c>
    </row>
    <row r="208" spans="1:6" s="17" customFormat="1" ht="15">
      <c r="A208" s="465"/>
      <c r="B208" s="25">
        <f t="shared" si="6"/>
        <v>181</v>
      </c>
      <c r="C208" s="2" t="s">
        <v>223</v>
      </c>
      <c r="D208" s="59">
        <v>0</v>
      </c>
      <c r="E208" s="244" t="s">
        <v>419</v>
      </c>
    </row>
    <row r="209" spans="1:6" s="17" customFormat="1" ht="15">
      <c r="A209" s="465"/>
      <c r="B209" s="25">
        <f t="shared" si="6"/>
        <v>182</v>
      </c>
      <c r="C209" s="2" t="s">
        <v>224</v>
      </c>
      <c r="D209" s="79">
        <v>5</v>
      </c>
      <c r="E209" s="244" t="s">
        <v>419</v>
      </c>
    </row>
    <row r="210" spans="1:6" s="17" customFormat="1" ht="15">
      <c r="A210" s="465"/>
      <c r="B210" s="25">
        <f t="shared" si="6"/>
        <v>183</v>
      </c>
      <c r="C210" s="2" t="s">
        <v>225</v>
      </c>
      <c r="D210" s="27">
        <v>0</v>
      </c>
      <c r="E210" s="244" t="s">
        <v>419</v>
      </c>
    </row>
    <row r="211" spans="1:6" s="17" customFormat="1" ht="15">
      <c r="A211" s="465"/>
      <c r="B211" s="25">
        <f t="shared" si="6"/>
        <v>184</v>
      </c>
      <c r="C211" s="2" t="s">
        <v>226</v>
      </c>
      <c r="D211" s="80">
        <v>0</v>
      </c>
      <c r="E211" s="244" t="s">
        <v>419</v>
      </c>
    </row>
    <row r="212" spans="1:6" s="17" customFormat="1" ht="15">
      <c r="A212" s="465"/>
      <c r="B212" s="25">
        <f t="shared" si="6"/>
        <v>185</v>
      </c>
      <c r="C212" s="2" t="s">
        <v>227</v>
      </c>
      <c r="D212" s="27">
        <v>0</v>
      </c>
      <c r="E212" s="244" t="s">
        <v>419</v>
      </c>
    </row>
    <row r="213" spans="1:6" s="17" customFormat="1" ht="15">
      <c r="A213" s="465"/>
      <c r="B213" s="25">
        <f t="shared" si="6"/>
        <v>186</v>
      </c>
      <c r="C213" s="2" t="s">
        <v>228</v>
      </c>
      <c r="D213" s="165">
        <v>2</v>
      </c>
      <c r="E213" s="244" t="s">
        <v>419</v>
      </c>
    </row>
    <row r="214" spans="1:6" s="17" customFormat="1" ht="15">
      <c r="A214" s="465"/>
      <c r="B214" s="25">
        <f t="shared" si="6"/>
        <v>187</v>
      </c>
      <c r="C214" s="1" t="s">
        <v>229</v>
      </c>
      <c r="D214" s="27">
        <v>0</v>
      </c>
      <c r="E214" s="306" t="s">
        <v>419</v>
      </c>
    </row>
    <row r="215" spans="1:6" s="17" customFormat="1" ht="15">
      <c r="A215" s="465"/>
      <c r="B215" s="25">
        <f t="shared" si="6"/>
        <v>188</v>
      </c>
      <c r="C215" s="1" t="s">
        <v>230</v>
      </c>
      <c r="D215" s="27">
        <v>0</v>
      </c>
      <c r="E215" s="244" t="s">
        <v>419</v>
      </c>
    </row>
    <row r="216" spans="1:6" s="17" customFormat="1" ht="15">
      <c r="A216" s="465"/>
      <c r="B216" s="25">
        <f t="shared" si="6"/>
        <v>189</v>
      </c>
      <c r="C216" s="1" t="s">
        <v>231</v>
      </c>
      <c r="D216" s="27">
        <v>0</v>
      </c>
      <c r="E216" s="244" t="s">
        <v>419</v>
      </c>
    </row>
    <row r="217" spans="1:6" s="17" customFormat="1" ht="15">
      <c r="A217" s="465"/>
      <c r="B217" s="25">
        <f t="shared" si="6"/>
        <v>190</v>
      </c>
      <c r="C217" s="1" t="s">
        <v>232</v>
      </c>
      <c r="D217" s="27">
        <v>0</v>
      </c>
      <c r="E217" s="244" t="s">
        <v>419</v>
      </c>
    </row>
    <row r="218" spans="1:6" s="17" customFormat="1" ht="15">
      <c r="A218" s="465"/>
      <c r="B218" s="25">
        <f t="shared" si="6"/>
        <v>191</v>
      </c>
      <c r="C218" s="1" t="s">
        <v>233</v>
      </c>
      <c r="D218" s="3">
        <v>1</v>
      </c>
      <c r="E218" s="244" t="s">
        <v>419</v>
      </c>
    </row>
    <row r="219" spans="1:6" s="17" customFormat="1" ht="15">
      <c r="A219" s="465"/>
      <c r="B219" s="25">
        <f t="shared" si="6"/>
        <v>192</v>
      </c>
      <c r="C219" s="2" t="s">
        <v>234</v>
      </c>
      <c r="D219" s="59">
        <v>0</v>
      </c>
      <c r="E219" s="312" t="s">
        <v>419</v>
      </c>
    </row>
    <row r="220" spans="1:6" s="17" customFormat="1" ht="15">
      <c r="A220" s="465"/>
      <c r="B220" s="25">
        <f t="shared" si="6"/>
        <v>193</v>
      </c>
      <c r="C220" s="2" t="s">
        <v>235</v>
      </c>
      <c r="D220" s="27">
        <v>0</v>
      </c>
      <c r="E220" s="244" t="s">
        <v>419</v>
      </c>
    </row>
    <row r="221" spans="1:6" s="17" customFormat="1" ht="15">
      <c r="A221" s="465"/>
      <c r="B221" s="25">
        <f t="shared" si="6"/>
        <v>194</v>
      </c>
      <c r="C221" s="2" t="s">
        <v>236</v>
      </c>
      <c r="D221" s="165">
        <v>2</v>
      </c>
      <c r="E221" s="244" t="s">
        <v>419</v>
      </c>
    </row>
    <row r="222" spans="1:6" s="17" customFormat="1" thickBot="1">
      <c r="A222" s="465"/>
      <c r="B222" s="25">
        <f t="shared" si="6"/>
        <v>195</v>
      </c>
      <c r="C222" s="2" t="s">
        <v>237</v>
      </c>
      <c r="D222" s="80">
        <v>0</v>
      </c>
      <c r="E222" s="244" t="s">
        <v>419</v>
      </c>
      <c r="F222" s="187">
        <f>COUNTIF(E223:E224,"s")</f>
        <v>0</v>
      </c>
    </row>
    <row r="223" spans="1:6" s="17" customFormat="1" ht="15">
      <c r="A223" s="465"/>
      <c r="B223" s="25">
        <f t="shared" si="6"/>
        <v>196</v>
      </c>
      <c r="C223" s="2" t="s">
        <v>238</v>
      </c>
      <c r="D223" s="334">
        <v>2</v>
      </c>
      <c r="E223" s="396" t="s">
        <v>419</v>
      </c>
      <c r="F223" s="184" t="str">
        <f>IF(F222&gt;1,"ERROR, seleccionar només una S","")</f>
        <v/>
      </c>
    </row>
    <row r="224" spans="1:6" s="17" customFormat="1" thickBot="1">
      <c r="A224" s="465"/>
      <c r="B224" s="25">
        <f t="shared" si="6"/>
        <v>197</v>
      </c>
      <c r="C224" s="36" t="s">
        <v>239</v>
      </c>
      <c r="D224" s="324">
        <v>3</v>
      </c>
      <c r="E224" s="398" t="s">
        <v>419</v>
      </c>
    </row>
    <row r="225" spans="1:6" s="17" customFormat="1" ht="15">
      <c r="A225" s="465"/>
      <c r="B225" s="25">
        <f t="shared" si="6"/>
        <v>198</v>
      </c>
      <c r="C225" s="2" t="s">
        <v>240</v>
      </c>
      <c r="D225" s="23">
        <v>0</v>
      </c>
      <c r="E225" s="312" t="s">
        <v>419</v>
      </c>
    </row>
    <row r="226" spans="1:6" s="17" customFormat="1" thickBot="1">
      <c r="A226" s="465"/>
      <c r="B226" s="25">
        <f t="shared" si="6"/>
        <v>199</v>
      </c>
      <c r="C226" s="36" t="s">
        <v>241</v>
      </c>
      <c r="D226" s="166">
        <v>2</v>
      </c>
      <c r="E226" s="244" t="s">
        <v>419</v>
      </c>
      <c r="F226" s="187">
        <f>COUNTIF(E227:E228,"s")</f>
        <v>0</v>
      </c>
    </row>
    <row r="227" spans="1:6" s="17" customFormat="1" ht="15">
      <c r="A227" s="465"/>
      <c r="B227" s="25">
        <f t="shared" si="6"/>
        <v>200</v>
      </c>
      <c r="C227" s="36" t="s">
        <v>242</v>
      </c>
      <c r="D227" s="334">
        <v>1</v>
      </c>
      <c r="E227" s="396" t="s">
        <v>419</v>
      </c>
      <c r="F227" s="184" t="str">
        <f>IF(F226&gt;1,"ERROR, seleccionar només una S","")</f>
        <v/>
      </c>
    </row>
    <row r="228" spans="1:6" s="17" customFormat="1" thickBot="1">
      <c r="A228" s="465"/>
      <c r="B228" s="25">
        <f t="shared" si="6"/>
        <v>201</v>
      </c>
      <c r="C228" s="36" t="s">
        <v>243</v>
      </c>
      <c r="D228" s="324">
        <v>2</v>
      </c>
      <c r="E228" s="398" t="s">
        <v>419</v>
      </c>
    </row>
    <row r="229" spans="1:6" s="17" customFormat="1" ht="30">
      <c r="A229" s="465"/>
      <c r="B229" s="25">
        <f t="shared" si="6"/>
        <v>202</v>
      </c>
      <c r="C229" s="5" t="s">
        <v>244</v>
      </c>
      <c r="D229" s="6">
        <v>10</v>
      </c>
      <c r="E229" s="306" t="s">
        <v>419</v>
      </c>
    </row>
    <row r="230" spans="1:6" s="17" customFormat="1" ht="60">
      <c r="A230" s="465"/>
      <c r="B230" s="25">
        <f t="shared" si="6"/>
        <v>203</v>
      </c>
      <c r="C230" s="5" t="s">
        <v>245</v>
      </c>
      <c r="D230" s="7">
        <v>10</v>
      </c>
      <c r="E230" s="244" t="s">
        <v>419</v>
      </c>
    </row>
    <row r="231" spans="1:6" s="17" customFormat="1" ht="15">
      <c r="A231" s="465"/>
      <c r="B231" s="25">
        <f t="shared" si="6"/>
        <v>204</v>
      </c>
      <c r="C231" s="37" t="s">
        <v>246</v>
      </c>
      <c r="D231" s="7">
        <v>10</v>
      </c>
      <c r="E231" s="244" t="s">
        <v>419</v>
      </c>
    </row>
    <row r="232" spans="1:6" s="17" customFormat="1" ht="45">
      <c r="A232" s="465"/>
      <c r="B232" s="25">
        <f t="shared" si="6"/>
        <v>205</v>
      </c>
      <c r="C232" s="37" t="s">
        <v>247</v>
      </c>
      <c r="D232" s="29">
        <v>5</v>
      </c>
      <c r="E232" s="244" t="s">
        <v>419</v>
      </c>
    </row>
    <row r="233" spans="1:6" s="17" customFormat="1" ht="30">
      <c r="A233" s="465"/>
      <c r="B233" s="25">
        <f t="shared" si="6"/>
        <v>206</v>
      </c>
      <c r="C233" s="37" t="s">
        <v>248</v>
      </c>
      <c r="D233" s="29">
        <v>5</v>
      </c>
      <c r="E233" s="244" t="s">
        <v>419</v>
      </c>
    </row>
    <row r="234" spans="1:6" s="17" customFormat="1" ht="15">
      <c r="A234" s="465"/>
      <c r="B234" s="25">
        <f t="shared" si="6"/>
        <v>207</v>
      </c>
      <c r="C234" s="37" t="s">
        <v>209</v>
      </c>
      <c r="D234" s="27">
        <v>0</v>
      </c>
      <c r="E234" s="244" t="s">
        <v>419</v>
      </c>
    </row>
    <row r="235" spans="1:6" s="17" customFormat="1" ht="45.75" thickBot="1">
      <c r="A235" s="466"/>
      <c r="B235" s="79">
        <f t="shared" si="6"/>
        <v>208</v>
      </c>
      <c r="C235" s="84" t="s">
        <v>249</v>
      </c>
      <c r="D235" s="88">
        <v>0</v>
      </c>
      <c r="E235" s="244" t="s">
        <v>419</v>
      </c>
    </row>
    <row r="236" spans="1:6" s="17" customFormat="1" ht="15.75" customHeight="1" thickBot="1">
      <c r="A236" s="457" t="s">
        <v>250</v>
      </c>
      <c r="B236" s="458"/>
      <c r="C236" s="458"/>
      <c r="D236" s="516"/>
      <c r="E236" s="387" t="s">
        <v>419</v>
      </c>
    </row>
    <row r="237" spans="1:6" s="17" customFormat="1" ht="60">
      <c r="A237" s="440" t="s">
        <v>251</v>
      </c>
      <c r="B237" s="21">
        <f>B235+1</f>
        <v>209</v>
      </c>
      <c r="C237" s="22" t="s">
        <v>252</v>
      </c>
      <c r="D237" s="221">
        <v>0</v>
      </c>
      <c r="E237" s="244" t="s">
        <v>419</v>
      </c>
    </row>
    <row r="238" spans="1:6" s="17" customFormat="1" ht="30">
      <c r="A238" s="441" t="s">
        <v>14</v>
      </c>
      <c r="B238" s="25">
        <f t="shared" si="6"/>
        <v>210</v>
      </c>
      <c r="C238" s="26" t="s">
        <v>204</v>
      </c>
      <c r="D238" s="27">
        <v>0</v>
      </c>
      <c r="E238" s="244" t="s">
        <v>419</v>
      </c>
    </row>
    <row r="239" spans="1:6" s="17" customFormat="1" ht="30" customHeight="1">
      <c r="A239" s="475" t="s">
        <v>253</v>
      </c>
      <c r="B239" s="25">
        <f t="shared" si="6"/>
        <v>211</v>
      </c>
      <c r="C239" s="37" t="s">
        <v>254</v>
      </c>
      <c r="D239" s="27">
        <v>0</v>
      </c>
      <c r="E239" s="244" t="s">
        <v>419</v>
      </c>
    </row>
    <row r="240" spans="1:6" s="17" customFormat="1" ht="30.75" thickBot="1">
      <c r="A240" s="476"/>
      <c r="B240" s="25">
        <f t="shared" si="6"/>
        <v>212</v>
      </c>
      <c r="C240" s="37" t="s">
        <v>255</v>
      </c>
      <c r="D240" s="59">
        <v>0</v>
      </c>
      <c r="E240" s="312" t="s">
        <v>419</v>
      </c>
      <c r="F240" s="187">
        <f>COUNTIF(E241:E242,"s")</f>
        <v>0</v>
      </c>
    </row>
    <row r="241" spans="1:6" s="17" customFormat="1" ht="30">
      <c r="A241" s="476"/>
      <c r="B241" s="25">
        <f t="shared" si="6"/>
        <v>213</v>
      </c>
      <c r="C241" s="36" t="s">
        <v>256</v>
      </c>
      <c r="D241" s="245">
        <v>10</v>
      </c>
      <c r="E241" s="396" t="s">
        <v>419</v>
      </c>
      <c r="F241" s="184" t="str">
        <f>IF(F240&gt;1,"ERROR, seleccionar només una S","")</f>
        <v/>
      </c>
    </row>
    <row r="242" spans="1:6" s="17" customFormat="1" ht="30.75" thickBot="1">
      <c r="A242" s="476"/>
      <c r="B242" s="25">
        <f t="shared" si="6"/>
        <v>214</v>
      </c>
      <c r="C242" s="36" t="s">
        <v>257</v>
      </c>
      <c r="D242" s="246">
        <v>15</v>
      </c>
      <c r="E242" s="398" t="s">
        <v>419</v>
      </c>
    </row>
    <row r="243" spans="1:6" s="17" customFormat="1" ht="15">
      <c r="A243" s="476"/>
      <c r="B243" s="25">
        <f t="shared" si="6"/>
        <v>215</v>
      </c>
      <c r="C243" s="37" t="s">
        <v>258</v>
      </c>
      <c r="D243" s="335">
        <v>0</v>
      </c>
      <c r="E243" s="306" t="s">
        <v>419</v>
      </c>
    </row>
    <row r="244" spans="1:6" s="17" customFormat="1" ht="15">
      <c r="A244" s="476"/>
      <c r="B244" s="25">
        <f t="shared" si="6"/>
        <v>216</v>
      </c>
      <c r="C244" s="37" t="s">
        <v>259</v>
      </c>
      <c r="D244" s="31">
        <v>5</v>
      </c>
      <c r="E244" s="244" t="s">
        <v>419</v>
      </c>
    </row>
    <row r="245" spans="1:6" s="17" customFormat="1" thickBot="1">
      <c r="A245" s="476"/>
      <c r="B245" s="25">
        <f t="shared" si="6"/>
        <v>217</v>
      </c>
      <c r="C245" s="36" t="s">
        <v>260</v>
      </c>
      <c r="D245" s="31">
        <v>10</v>
      </c>
      <c r="E245" s="244" t="s">
        <v>419</v>
      </c>
      <c r="F245" s="187">
        <f>COUNTIF(E246:E247,"s")</f>
        <v>0</v>
      </c>
    </row>
    <row r="246" spans="1:6" s="17" customFormat="1" ht="15">
      <c r="A246" s="476"/>
      <c r="B246" s="25">
        <f t="shared" si="6"/>
        <v>218</v>
      </c>
      <c r="C246" s="36" t="s">
        <v>261</v>
      </c>
      <c r="D246" s="245">
        <v>10</v>
      </c>
      <c r="E246" s="396" t="s">
        <v>419</v>
      </c>
      <c r="F246" s="184" t="str">
        <f>IF(F245&gt;1,"ERROR, seleccionar només una S","")</f>
        <v/>
      </c>
    </row>
    <row r="247" spans="1:6" s="17" customFormat="1" thickBot="1">
      <c r="A247" s="476"/>
      <c r="B247" s="25">
        <f t="shared" si="6"/>
        <v>219</v>
      </c>
      <c r="C247" s="36" t="s">
        <v>262</v>
      </c>
      <c r="D247" s="246">
        <v>15</v>
      </c>
      <c r="E247" s="398" t="s">
        <v>419</v>
      </c>
    </row>
    <row r="248" spans="1:6" s="17" customFormat="1" ht="30">
      <c r="A248" s="476"/>
      <c r="B248" s="25">
        <f t="shared" si="6"/>
        <v>220</v>
      </c>
      <c r="C248" s="37" t="s">
        <v>263</v>
      </c>
      <c r="D248" s="23">
        <v>0</v>
      </c>
      <c r="E248" s="244" t="s">
        <v>419</v>
      </c>
    </row>
    <row r="249" spans="1:6" s="17" customFormat="1" ht="30">
      <c r="A249" s="476"/>
      <c r="B249" s="25">
        <f t="shared" si="6"/>
        <v>221</v>
      </c>
      <c r="C249" s="37" t="s">
        <v>264</v>
      </c>
      <c r="D249" s="29">
        <v>5</v>
      </c>
      <c r="E249" s="244" t="s">
        <v>419</v>
      </c>
    </row>
    <row r="250" spans="1:6" s="17" customFormat="1" ht="15">
      <c r="A250" s="476"/>
      <c r="B250" s="25">
        <f t="shared" si="6"/>
        <v>222</v>
      </c>
      <c r="C250" s="37" t="s">
        <v>265</v>
      </c>
      <c r="D250" s="29">
        <v>5</v>
      </c>
      <c r="E250" s="244" t="s">
        <v>419</v>
      </c>
    </row>
    <row r="251" spans="1:6" s="17" customFormat="1" ht="30">
      <c r="A251" s="476"/>
      <c r="B251" s="25">
        <f t="shared" si="6"/>
        <v>223</v>
      </c>
      <c r="C251" s="37" t="s">
        <v>266</v>
      </c>
      <c r="D251" s="29">
        <v>10</v>
      </c>
      <c r="E251" s="244" t="s">
        <v>419</v>
      </c>
    </row>
    <row r="252" spans="1:6" s="17" customFormat="1" ht="45">
      <c r="A252" s="476"/>
      <c r="B252" s="25">
        <f t="shared" si="6"/>
        <v>224</v>
      </c>
      <c r="C252" s="37" t="s">
        <v>267</v>
      </c>
      <c r="D252" s="29">
        <v>10</v>
      </c>
      <c r="E252" s="244" t="s">
        <v>419</v>
      </c>
    </row>
    <row r="253" spans="1:6" s="17" customFormat="1" ht="45">
      <c r="A253" s="476"/>
      <c r="B253" s="25">
        <f t="shared" si="6"/>
        <v>225</v>
      </c>
      <c r="C253" s="37" t="s">
        <v>268</v>
      </c>
      <c r="D253" s="29">
        <v>10</v>
      </c>
      <c r="E253" s="244" t="s">
        <v>419</v>
      </c>
    </row>
    <row r="254" spans="1:6" s="17" customFormat="1" ht="15">
      <c r="A254" s="476"/>
      <c r="B254" s="25">
        <f t="shared" si="6"/>
        <v>226</v>
      </c>
      <c r="C254" s="65" t="s">
        <v>269</v>
      </c>
      <c r="D254" s="25">
        <v>15</v>
      </c>
      <c r="E254" s="244" t="s">
        <v>419</v>
      </c>
    </row>
    <row r="255" spans="1:6" s="17" customFormat="1" ht="15">
      <c r="A255" s="476"/>
      <c r="B255" s="25">
        <f t="shared" si="6"/>
        <v>227</v>
      </c>
      <c r="C255" s="82" t="s">
        <v>270</v>
      </c>
      <c r="D255" s="29">
        <v>5</v>
      </c>
      <c r="E255" s="244" t="s">
        <v>419</v>
      </c>
    </row>
    <row r="256" spans="1:6" s="17" customFormat="1" ht="15">
      <c r="A256" s="476"/>
      <c r="B256" s="25">
        <f t="shared" si="6"/>
        <v>228</v>
      </c>
      <c r="C256" s="37" t="s">
        <v>271</v>
      </c>
      <c r="D256" s="27">
        <v>0</v>
      </c>
      <c r="E256" s="244" t="s">
        <v>419</v>
      </c>
    </row>
    <row r="257" spans="1:6" s="17" customFormat="1" ht="30">
      <c r="A257" s="476"/>
      <c r="B257" s="25">
        <f t="shared" si="6"/>
        <v>229</v>
      </c>
      <c r="C257" s="65" t="s">
        <v>272</v>
      </c>
      <c r="D257" s="29">
        <v>5</v>
      </c>
      <c r="E257" s="244" t="s">
        <v>419</v>
      </c>
    </row>
    <row r="258" spans="1:6" s="17" customFormat="1" ht="45.75" thickBot="1">
      <c r="A258" s="460"/>
      <c r="B258" s="25">
        <f t="shared" si="6"/>
        <v>230</v>
      </c>
      <c r="C258" s="179" t="s">
        <v>273</v>
      </c>
      <c r="D258" s="59">
        <v>0</v>
      </c>
      <c r="E258" s="312" t="s">
        <v>419</v>
      </c>
    </row>
    <row r="259" spans="1:6" s="17" customFormat="1" ht="17.25" customHeight="1" thickBot="1">
      <c r="A259" s="463" t="s">
        <v>274</v>
      </c>
      <c r="B259" s="464"/>
      <c r="C259" s="464"/>
      <c r="D259" s="486"/>
      <c r="E259" s="405" t="s">
        <v>419</v>
      </c>
    </row>
    <row r="260" spans="1:6" s="17" customFormat="1" thickBot="1">
      <c r="A260" s="459" t="s">
        <v>275</v>
      </c>
      <c r="B260" s="25">
        <f>B258+1</f>
        <v>231</v>
      </c>
      <c r="C260" s="78" t="s">
        <v>276</v>
      </c>
      <c r="D260" s="61">
        <v>10</v>
      </c>
      <c r="E260" s="306" t="s">
        <v>419</v>
      </c>
      <c r="F260" s="187">
        <f>COUNTIF(E261:E262,"s")</f>
        <v>0</v>
      </c>
    </row>
    <row r="261" spans="1:6" s="17" customFormat="1" ht="30">
      <c r="A261" s="459"/>
      <c r="B261" s="25">
        <f t="shared" si="6"/>
        <v>232</v>
      </c>
      <c r="C261" s="66" t="s">
        <v>277</v>
      </c>
      <c r="D261" s="245">
        <v>15</v>
      </c>
      <c r="E261" s="396" t="s">
        <v>419</v>
      </c>
      <c r="F261" s="184" t="str">
        <f>IF(F260&gt;1,"ERROR, seleccionar només una S","")</f>
        <v/>
      </c>
    </row>
    <row r="262" spans="1:6" s="17" customFormat="1" ht="30.75" thickBot="1">
      <c r="A262" s="459"/>
      <c r="B262" s="25">
        <f t="shared" si="6"/>
        <v>233</v>
      </c>
      <c r="C262" s="66" t="s">
        <v>278</v>
      </c>
      <c r="D262" s="246">
        <v>20</v>
      </c>
      <c r="E262" s="398" t="s">
        <v>419</v>
      </c>
    </row>
    <row r="263" spans="1:6" s="17" customFormat="1" ht="15">
      <c r="A263" s="459"/>
      <c r="B263" s="25">
        <f t="shared" si="6"/>
        <v>234</v>
      </c>
      <c r="C263" s="65" t="s">
        <v>279</v>
      </c>
      <c r="D263" s="34">
        <v>20</v>
      </c>
      <c r="E263" s="244" t="s">
        <v>419</v>
      </c>
    </row>
    <row r="264" spans="1:6" s="17" customFormat="1" ht="15">
      <c r="A264" s="459"/>
      <c r="B264" s="25">
        <f t="shared" si="6"/>
        <v>235</v>
      </c>
      <c r="C264" s="65" t="s">
        <v>280</v>
      </c>
      <c r="D264" s="29">
        <v>5</v>
      </c>
      <c r="E264" s="244" t="s">
        <v>419</v>
      </c>
    </row>
    <row r="265" spans="1:6" s="17" customFormat="1" ht="15">
      <c r="A265" s="459"/>
      <c r="B265" s="25">
        <f t="shared" si="6"/>
        <v>236</v>
      </c>
      <c r="C265" s="65" t="s">
        <v>209</v>
      </c>
      <c r="D265" s="27">
        <v>0</v>
      </c>
      <c r="E265" s="244" t="s">
        <v>419</v>
      </c>
    </row>
    <row r="266" spans="1:6" s="17" customFormat="1" ht="30">
      <c r="A266" s="459"/>
      <c r="B266" s="25">
        <f t="shared" si="6"/>
        <v>237</v>
      </c>
      <c r="C266" s="65" t="s">
        <v>281</v>
      </c>
      <c r="D266" s="27">
        <v>0</v>
      </c>
      <c r="E266" s="244" t="s">
        <v>419</v>
      </c>
    </row>
    <row r="267" spans="1:6" s="17" customFormat="1" ht="45">
      <c r="A267" s="459"/>
      <c r="B267" s="25">
        <f t="shared" ref="B267:B311" si="7">B266+1</f>
        <v>238</v>
      </c>
      <c r="C267" s="65" t="s">
        <v>282</v>
      </c>
      <c r="D267" s="27">
        <v>0</v>
      </c>
      <c r="E267" s="244" t="s">
        <v>419</v>
      </c>
    </row>
    <row r="268" spans="1:6" s="17" customFormat="1" ht="15" customHeight="1">
      <c r="A268" s="483" t="s">
        <v>283</v>
      </c>
      <c r="B268" s="21">
        <f t="shared" si="7"/>
        <v>239</v>
      </c>
      <c r="C268" s="78" t="s">
        <v>284</v>
      </c>
      <c r="D268" s="34">
        <v>5</v>
      </c>
      <c r="E268" s="244" t="s">
        <v>419</v>
      </c>
    </row>
    <row r="269" spans="1:6" s="17" customFormat="1" ht="15">
      <c r="A269" s="470"/>
      <c r="B269" s="25">
        <f t="shared" si="7"/>
        <v>240</v>
      </c>
      <c r="C269" s="37" t="s">
        <v>285</v>
      </c>
      <c r="D269" s="29">
        <v>5</v>
      </c>
      <c r="E269" s="244" t="s">
        <v>419</v>
      </c>
    </row>
    <row r="270" spans="1:6" s="17" customFormat="1" ht="30">
      <c r="A270" s="441" t="s">
        <v>286</v>
      </c>
      <c r="B270" s="25">
        <f t="shared" si="7"/>
        <v>241</v>
      </c>
      <c r="C270" s="26" t="s">
        <v>287</v>
      </c>
      <c r="D270" s="27">
        <v>0</v>
      </c>
      <c r="E270" s="244" t="s">
        <v>419</v>
      </c>
    </row>
    <row r="271" spans="1:6" s="17" customFormat="1" ht="30">
      <c r="A271" s="442" t="s">
        <v>14</v>
      </c>
      <c r="B271" s="25">
        <f t="shared" si="7"/>
        <v>242</v>
      </c>
      <c r="C271" s="40" t="s">
        <v>204</v>
      </c>
      <c r="D271" s="59">
        <v>0</v>
      </c>
      <c r="E271" s="244" t="s">
        <v>419</v>
      </c>
    </row>
    <row r="272" spans="1:6" s="17" customFormat="1" ht="30">
      <c r="A272" s="465" t="s">
        <v>21</v>
      </c>
      <c r="B272" s="25">
        <f t="shared" si="7"/>
        <v>243</v>
      </c>
      <c r="C272" s="37" t="s">
        <v>288</v>
      </c>
      <c r="D272" s="27">
        <v>0</v>
      </c>
      <c r="E272" s="244" t="s">
        <v>419</v>
      </c>
    </row>
    <row r="273" spans="1:5" s="17" customFormat="1" ht="15">
      <c r="A273" s="465"/>
      <c r="B273" s="25">
        <f t="shared" si="7"/>
        <v>244</v>
      </c>
      <c r="C273" s="65" t="s">
        <v>289</v>
      </c>
      <c r="D273" s="27">
        <v>0</v>
      </c>
      <c r="E273" s="318" t="s">
        <v>419</v>
      </c>
    </row>
    <row r="274" spans="1:5" s="17" customFormat="1" ht="15">
      <c r="A274" s="465"/>
      <c r="B274" s="25">
        <f t="shared" si="7"/>
        <v>245</v>
      </c>
      <c r="C274" s="66" t="s">
        <v>290</v>
      </c>
      <c r="D274" s="27">
        <v>0</v>
      </c>
      <c r="E274" s="306" t="s">
        <v>419</v>
      </c>
    </row>
    <row r="275" spans="1:5" s="17" customFormat="1" ht="15">
      <c r="A275" s="465"/>
      <c r="B275" s="25">
        <f t="shared" si="7"/>
        <v>246</v>
      </c>
      <c r="C275" s="66" t="s">
        <v>291</v>
      </c>
      <c r="D275" s="25">
        <v>20</v>
      </c>
      <c r="E275" s="318" t="s">
        <v>419</v>
      </c>
    </row>
    <row r="276" spans="1:5" s="17" customFormat="1" ht="15">
      <c r="A276" s="465"/>
      <c r="B276" s="25">
        <f t="shared" si="7"/>
        <v>247</v>
      </c>
      <c r="C276" s="66" t="s">
        <v>292</v>
      </c>
      <c r="D276" s="23">
        <v>0</v>
      </c>
      <c r="E276" s="306" t="s">
        <v>419</v>
      </c>
    </row>
    <row r="277" spans="1:5" s="17" customFormat="1" ht="15">
      <c r="A277" s="465"/>
      <c r="B277" s="25">
        <f t="shared" si="7"/>
        <v>248</v>
      </c>
      <c r="C277" s="36" t="s">
        <v>293</v>
      </c>
      <c r="D277" s="25">
        <v>10</v>
      </c>
      <c r="E277" s="244" t="s">
        <v>419</v>
      </c>
    </row>
    <row r="278" spans="1:5" s="17" customFormat="1" ht="15">
      <c r="A278" s="465"/>
      <c r="B278" s="25">
        <f t="shared" si="7"/>
        <v>249</v>
      </c>
      <c r="C278" s="37" t="s">
        <v>209</v>
      </c>
      <c r="D278" s="23">
        <v>0</v>
      </c>
      <c r="E278" s="244" t="s">
        <v>419</v>
      </c>
    </row>
    <row r="279" spans="1:5" s="17" customFormat="1" ht="15">
      <c r="A279" s="465"/>
      <c r="B279" s="25">
        <f t="shared" si="7"/>
        <v>250</v>
      </c>
      <c r="C279" s="37" t="s">
        <v>294</v>
      </c>
      <c r="D279" s="27">
        <v>0</v>
      </c>
      <c r="E279" s="244" t="s">
        <v>419</v>
      </c>
    </row>
    <row r="280" spans="1:5" s="17" customFormat="1" ht="30">
      <c r="A280" s="465"/>
      <c r="B280" s="25">
        <f t="shared" si="7"/>
        <v>251</v>
      </c>
      <c r="C280" s="83" t="s">
        <v>295</v>
      </c>
      <c r="D280" s="27">
        <v>0</v>
      </c>
      <c r="E280" s="244" t="s">
        <v>419</v>
      </c>
    </row>
    <row r="281" spans="1:5" s="17" customFormat="1" ht="15">
      <c r="A281" s="465"/>
      <c r="B281" s="25">
        <f t="shared" si="7"/>
        <v>252</v>
      </c>
      <c r="C281" s="37" t="s">
        <v>296</v>
      </c>
      <c r="D281" s="29">
        <v>15</v>
      </c>
      <c r="E281" s="244" t="s">
        <v>419</v>
      </c>
    </row>
    <row r="282" spans="1:5" s="17" customFormat="1" ht="15">
      <c r="A282" s="465"/>
      <c r="B282" s="25">
        <f t="shared" si="7"/>
        <v>253</v>
      </c>
      <c r="C282" s="37" t="s">
        <v>297</v>
      </c>
      <c r="D282" s="29">
        <v>15</v>
      </c>
      <c r="E282" s="244" t="s">
        <v>419</v>
      </c>
    </row>
    <row r="283" spans="1:5" s="17" customFormat="1" ht="15">
      <c r="A283" s="465"/>
      <c r="B283" s="25">
        <f t="shared" si="7"/>
        <v>254</v>
      </c>
      <c r="C283" s="37" t="s">
        <v>298</v>
      </c>
      <c r="D283" s="29">
        <v>15</v>
      </c>
      <c r="E283" s="244" t="s">
        <v>419</v>
      </c>
    </row>
    <row r="284" spans="1:5" s="17" customFormat="1" ht="15">
      <c r="A284" s="465"/>
      <c r="B284" s="25">
        <f t="shared" si="7"/>
        <v>255</v>
      </c>
      <c r="C284" s="37" t="s">
        <v>299</v>
      </c>
      <c r="D284" s="29">
        <v>15</v>
      </c>
      <c r="E284" s="244" t="s">
        <v>419</v>
      </c>
    </row>
    <row r="285" spans="1:5" s="17" customFormat="1" ht="15">
      <c r="A285" s="465"/>
      <c r="B285" s="25">
        <f t="shared" si="7"/>
        <v>256</v>
      </c>
      <c r="C285" s="37" t="s">
        <v>300</v>
      </c>
      <c r="D285" s="29">
        <v>5</v>
      </c>
      <c r="E285" s="244" t="s">
        <v>419</v>
      </c>
    </row>
    <row r="286" spans="1:5" s="17" customFormat="1" ht="15">
      <c r="A286" s="465"/>
      <c r="B286" s="25">
        <f t="shared" si="7"/>
        <v>257</v>
      </c>
      <c r="C286" s="37" t="s">
        <v>301</v>
      </c>
      <c r="D286" s="29">
        <v>15</v>
      </c>
      <c r="E286" s="244" t="s">
        <v>419</v>
      </c>
    </row>
    <row r="287" spans="1:5" s="17" customFormat="1" ht="15">
      <c r="A287" s="465"/>
      <c r="B287" s="25">
        <f t="shared" si="7"/>
        <v>258</v>
      </c>
      <c r="C287" s="37" t="s">
        <v>302</v>
      </c>
      <c r="D287" s="29">
        <v>10</v>
      </c>
      <c r="E287" s="244" t="s">
        <v>419</v>
      </c>
    </row>
    <row r="288" spans="1:5" s="17" customFormat="1" ht="15">
      <c r="A288" s="465"/>
      <c r="B288" s="25">
        <f t="shared" si="7"/>
        <v>259</v>
      </c>
      <c r="C288" s="37" t="s">
        <v>303</v>
      </c>
      <c r="D288" s="27">
        <v>0</v>
      </c>
      <c r="E288" s="244" t="s">
        <v>419</v>
      </c>
    </row>
    <row r="289" spans="1:6" s="17" customFormat="1" ht="15">
      <c r="A289" s="465"/>
      <c r="B289" s="25">
        <f t="shared" si="7"/>
        <v>260</v>
      </c>
      <c r="C289" s="37" t="s">
        <v>304</v>
      </c>
      <c r="D289" s="27">
        <v>0</v>
      </c>
      <c r="E289" s="244" t="s">
        <v>419</v>
      </c>
    </row>
    <row r="290" spans="1:6" s="17" customFormat="1" ht="15">
      <c r="A290" s="465"/>
      <c r="B290" s="25">
        <f t="shared" si="7"/>
        <v>261</v>
      </c>
      <c r="C290" s="37" t="s">
        <v>305</v>
      </c>
      <c r="D290" s="29">
        <v>5</v>
      </c>
      <c r="E290" s="244" t="s">
        <v>419</v>
      </c>
    </row>
    <row r="291" spans="1:6" s="17" customFormat="1" ht="15">
      <c r="A291" s="466"/>
      <c r="B291" s="25">
        <f t="shared" si="7"/>
        <v>262</v>
      </c>
      <c r="C291" s="84" t="s">
        <v>306</v>
      </c>
      <c r="D291" s="31">
        <v>5</v>
      </c>
      <c r="E291" s="244" t="s">
        <v>419</v>
      </c>
    </row>
    <row r="292" spans="1:6" s="17" customFormat="1" ht="15">
      <c r="A292" s="465"/>
      <c r="B292" s="25">
        <f t="shared" si="7"/>
        <v>263</v>
      </c>
      <c r="C292" s="37" t="s">
        <v>307</v>
      </c>
      <c r="D292" s="27">
        <v>0</v>
      </c>
      <c r="E292" s="244" t="s">
        <v>419</v>
      </c>
    </row>
    <row r="293" spans="1:6" s="17" customFormat="1" ht="15.75" customHeight="1" thickBot="1">
      <c r="A293" s="470" t="s">
        <v>308</v>
      </c>
      <c r="B293" s="25">
        <f t="shared" si="7"/>
        <v>264</v>
      </c>
      <c r="C293" s="85" t="s">
        <v>309</v>
      </c>
      <c r="D293" s="61">
        <v>5</v>
      </c>
      <c r="E293" s="312" t="s">
        <v>419</v>
      </c>
      <c r="F293" s="187">
        <f>COUNTIF(E294:E295,"s")</f>
        <v>0</v>
      </c>
    </row>
    <row r="294" spans="1:6" s="17" customFormat="1" ht="30">
      <c r="A294" s="465"/>
      <c r="B294" s="25">
        <f t="shared" si="7"/>
        <v>265</v>
      </c>
      <c r="C294" s="36" t="s">
        <v>310</v>
      </c>
      <c r="D294" s="245">
        <v>5</v>
      </c>
      <c r="E294" s="396" t="s">
        <v>419</v>
      </c>
      <c r="F294" s="184" t="str">
        <f>IF(F293&gt;1,"ERROR, seleccionar només una S","")</f>
        <v/>
      </c>
    </row>
    <row r="295" spans="1:6" s="17" customFormat="1" ht="30.75" thickBot="1">
      <c r="A295" s="465"/>
      <c r="B295" s="25">
        <f t="shared" si="7"/>
        <v>266</v>
      </c>
      <c r="C295" s="36" t="s">
        <v>311</v>
      </c>
      <c r="D295" s="246">
        <v>10</v>
      </c>
      <c r="E295" s="398" t="s">
        <v>419</v>
      </c>
    </row>
    <row r="296" spans="1:6" s="17" customFormat="1" thickBot="1">
      <c r="A296" s="465"/>
      <c r="B296" s="25">
        <f t="shared" si="7"/>
        <v>267</v>
      </c>
      <c r="C296" s="37" t="s">
        <v>312</v>
      </c>
      <c r="D296" s="61">
        <v>15</v>
      </c>
      <c r="E296" s="321" t="s">
        <v>419</v>
      </c>
      <c r="F296" s="187">
        <f>COUNTIF(E297:E299,"s")</f>
        <v>0</v>
      </c>
    </row>
    <row r="297" spans="1:6" s="17" customFormat="1" ht="15">
      <c r="A297" s="465"/>
      <c r="B297" s="25">
        <f t="shared" si="7"/>
        <v>268</v>
      </c>
      <c r="C297" s="36" t="s">
        <v>313</v>
      </c>
      <c r="D297" s="245">
        <v>5</v>
      </c>
      <c r="E297" s="396" t="s">
        <v>419</v>
      </c>
      <c r="F297" s="184" t="str">
        <f>IF(F296&gt;1,"ERROR, seleccionar només una S","")</f>
        <v/>
      </c>
    </row>
    <row r="298" spans="1:6" s="17" customFormat="1" ht="30">
      <c r="A298" s="465"/>
      <c r="B298" s="25">
        <f t="shared" si="7"/>
        <v>269</v>
      </c>
      <c r="C298" s="36" t="s">
        <v>314</v>
      </c>
      <c r="D298" s="322">
        <v>10</v>
      </c>
      <c r="E298" s="397" t="s">
        <v>419</v>
      </c>
    </row>
    <row r="299" spans="1:6" s="17" customFormat="1" ht="30.75" thickBot="1">
      <c r="A299" s="465"/>
      <c r="B299" s="25">
        <f t="shared" si="7"/>
        <v>270</v>
      </c>
      <c r="C299" s="36" t="s">
        <v>315</v>
      </c>
      <c r="D299" s="246">
        <v>15</v>
      </c>
      <c r="E299" s="398" t="s">
        <v>419</v>
      </c>
    </row>
    <row r="300" spans="1:6" s="17" customFormat="1" ht="30">
      <c r="A300" s="441" t="s">
        <v>316</v>
      </c>
      <c r="B300" s="25">
        <f t="shared" si="7"/>
        <v>271</v>
      </c>
      <c r="C300" s="37" t="s">
        <v>317</v>
      </c>
      <c r="D300" s="335">
        <v>0</v>
      </c>
      <c r="E300" s="259" t="s">
        <v>419</v>
      </c>
    </row>
    <row r="301" spans="1:6" s="17" customFormat="1" ht="15">
      <c r="A301" s="465" t="s">
        <v>51</v>
      </c>
      <c r="B301" s="25">
        <f t="shared" si="7"/>
        <v>272</v>
      </c>
      <c r="C301" s="37" t="s">
        <v>318</v>
      </c>
      <c r="D301" s="29">
        <v>5</v>
      </c>
      <c r="E301" s="244" t="s">
        <v>419</v>
      </c>
    </row>
    <row r="302" spans="1:6" s="17" customFormat="1" ht="15">
      <c r="A302" s="465"/>
      <c r="B302" s="25">
        <f t="shared" si="7"/>
        <v>273</v>
      </c>
      <c r="C302" s="37" t="s">
        <v>319</v>
      </c>
      <c r="D302" s="29">
        <v>5</v>
      </c>
      <c r="E302" s="244" t="s">
        <v>419</v>
      </c>
    </row>
    <row r="303" spans="1:6" s="17" customFormat="1" ht="15">
      <c r="A303" s="465"/>
      <c r="B303" s="25">
        <f t="shared" si="7"/>
        <v>274</v>
      </c>
      <c r="C303" s="37" t="s">
        <v>320</v>
      </c>
      <c r="D303" s="29">
        <v>5</v>
      </c>
      <c r="E303" s="244" t="s">
        <v>419</v>
      </c>
    </row>
    <row r="304" spans="1:6" s="17" customFormat="1" ht="15">
      <c r="A304" s="465"/>
      <c r="B304" s="25">
        <f t="shared" si="7"/>
        <v>275</v>
      </c>
      <c r="C304" s="37" t="s">
        <v>321</v>
      </c>
      <c r="D304" s="29">
        <v>5</v>
      </c>
      <c r="E304" s="244" t="s">
        <v>419</v>
      </c>
    </row>
    <row r="305" spans="1:5" s="17" customFormat="1" ht="15">
      <c r="A305" s="465"/>
      <c r="B305" s="25">
        <f t="shared" si="7"/>
        <v>276</v>
      </c>
      <c r="C305" s="65" t="s">
        <v>322</v>
      </c>
      <c r="D305" s="29">
        <v>5</v>
      </c>
      <c r="E305" s="244" t="s">
        <v>419</v>
      </c>
    </row>
    <row r="306" spans="1:5" s="17" customFormat="1" ht="15">
      <c r="A306" s="465"/>
      <c r="B306" s="25">
        <f t="shared" si="7"/>
        <v>277</v>
      </c>
      <c r="C306" s="65" t="s">
        <v>323</v>
      </c>
      <c r="D306" s="29">
        <v>5</v>
      </c>
      <c r="E306" s="244" t="s">
        <v>419</v>
      </c>
    </row>
    <row r="307" spans="1:5" s="17" customFormat="1" ht="15">
      <c r="A307" s="465"/>
      <c r="B307" s="25">
        <f t="shared" si="7"/>
        <v>278</v>
      </c>
      <c r="C307" s="65" t="s">
        <v>324</v>
      </c>
      <c r="D307" s="29">
        <v>5</v>
      </c>
      <c r="E307" s="244" t="s">
        <v>419</v>
      </c>
    </row>
    <row r="308" spans="1:5" s="17" customFormat="1" ht="30">
      <c r="A308" s="465"/>
      <c r="B308" s="25">
        <f t="shared" si="7"/>
        <v>279</v>
      </c>
      <c r="C308" s="37" t="s">
        <v>325</v>
      </c>
      <c r="D308" s="29">
        <v>10</v>
      </c>
      <c r="E308" s="244" t="s">
        <v>419</v>
      </c>
    </row>
    <row r="309" spans="1:5" s="17" customFormat="1" ht="30">
      <c r="A309" s="465"/>
      <c r="B309" s="25">
        <f t="shared" si="7"/>
        <v>280</v>
      </c>
      <c r="C309" s="37" t="s">
        <v>326</v>
      </c>
      <c r="D309" s="86">
        <v>5</v>
      </c>
      <c r="E309" s="244" t="s">
        <v>419</v>
      </c>
    </row>
    <row r="310" spans="1:5" s="17" customFormat="1" ht="15">
      <c r="A310" s="465"/>
      <c r="B310" s="25">
        <f t="shared" si="7"/>
        <v>281</v>
      </c>
      <c r="C310" s="37" t="s">
        <v>327</v>
      </c>
      <c r="D310" s="59">
        <v>0</v>
      </c>
      <c r="E310" s="244" t="s">
        <v>419</v>
      </c>
    </row>
    <row r="311" spans="1:5" s="17" customFormat="1" thickBot="1">
      <c r="A311" s="467"/>
      <c r="B311" s="41">
        <f t="shared" si="7"/>
        <v>282</v>
      </c>
      <c r="C311" s="87" t="s">
        <v>328</v>
      </c>
      <c r="D311" s="88">
        <v>0</v>
      </c>
      <c r="E311" s="404" t="s">
        <v>419</v>
      </c>
    </row>
    <row r="312" spans="1:5" s="17" customFormat="1" thickBot="1">
      <c r="A312" s="42"/>
      <c r="B312" s="43"/>
      <c r="C312" s="239" t="s">
        <v>57</v>
      </c>
      <c r="D312" s="234">
        <v>487</v>
      </c>
      <c r="E312" s="16"/>
    </row>
    <row r="313" spans="1:5" s="17" customFormat="1" ht="15">
      <c r="A313" s="42"/>
      <c r="B313" s="43"/>
      <c r="C313" s="240" t="s">
        <v>425</v>
      </c>
      <c r="D313" s="270">
        <f>IF(E189="S",SUMIF($E$190:$E$196,"S",D190:D196),"NO APLICA")</f>
        <v>0</v>
      </c>
      <c r="E313" s="16"/>
    </row>
    <row r="314" spans="1:5" s="17" customFormat="1" ht="15">
      <c r="A314" s="42"/>
      <c r="B314" s="43"/>
      <c r="C314" s="241" t="s">
        <v>426</v>
      </c>
      <c r="D314" s="271" t="str">
        <f>IF(E236="S",SUMIF($E$237:$E$258,"S",D237:D258),"NO APLICA")</f>
        <v>NO APLICA</v>
      </c>
      <c r="E314" s="16"/>
    </row>
    <row r="315" spans="1:5" s="17" customFormat="1" ht="15">
      <c r="A315" s="42"/>
      <c r="B315" s="43"/>
      <c r="C315" s="241" t="s">
        <v>427</v>
      </c>
      <c r="D315" s="271" t="str">
        <f>IF(E259="s",SUMIF($E$260:$E$267,"S",D260:D267),"NO APLICA")</f>
        <v>NO APLICA</v>
      </c>
      <c r="E315" s="16"/>
    </row>
    <row r="316" spans="1:5" s="17" customFormat="1" thickBot="1">
      <c r="A316" s="42"/>
      <c r="B316" s="43"/>
      <c r="C316" s="242" t="s">
        <v>428</v>
      </c>
      <c r="D316" s="272">
        <f>(SUMIF($E$182:$E$188,"S",D182:D188)+(SUMIF($E$198:$E$235,"s",D198:D235)+(SUMIF($E$268:$E$311,"s",D268:D311))))</f>
        <v>0</v>
      </c>
      <c r="E316" s="16"/>
    </row>
    <row r="317" spans="1:5" s="17" customFormat="1" thickBot="1">
      <c r="A317" s="42"/>
      <c r="B317" s="43"/>
      <c r="C317" s="448" t="s">
        <v>429</v>
      </c>
      <c r="D317" s="234">
        <f>SUM(D313:D316)</f>
        <v>0</v>
      </c>
      <c r="E317" s="16"/>
    </row>
    <row r="318" spans="1:5" s="17" customFormat="1" thickBot="1">
      <c r="A318" s="42"/>
      <c r="B318" s="43"/>
      <c r="C318" s="44"/>
      <c r="D318" s="232">
        <f>D317/D312</f>
        <v>0</v>
      </c>
      <c r="E318" s="16"/>
    </row>
    <row r="319" spans="1:5" s="17" customFormat="1" thickBot="1">
      <c r="A319" s="42"/>
      <c r="B319" s="43"/>
      <c r="C319" s="45"/>
      <c r="D319" s="46"/>
      <c r="E319" s="16"/>
    </row>
    <row r="320" spans="1:5" s="17" customFormat="1" thickBot="1">
      <c r="A320" s="47"/>
      <c r="B320" s="48"/>
      <c r="C320" s="277" t="s">
        <v>430</v>
      </c>
      <c r="D320" s="269">
        <v>58</v>
      </c>
      <c r="E320" s="160"/>
    </row>
    <row r="321" spans="1:5" s="51" customFormat="1" ht="15">
      <c r="A321" s="49"/>
      <c r="B321" s="48"/>
      <c r="C321" s="276" t="s">
        <v>431</v>
      </c>
      <c r="D321" s="273">
        <f>IF(E189="s",COUNTIFS(D190:D196,"=0",$E$190:$E$196,"=S"),"OBLIGATORI")</f>
        <v>0</v>
      </c>
      <c r="E321" s="160"/>
    </row>
    <row r="322" spans="1:5" s="51" customFormat="1" ht="15">
      <c r="A322" s="49"/>
      <c r="B322" s="48"/>
      <c r="C322" s="236" t="s">
        <v>432</v>
      </c>
      <c r="D322" s="274">
        <f>COUNTIFS(D237:D258,"=0",$E$237:$E$258,"=S")</f>
        <v>0</v>
      </c>
      <c r="E322" s="160"/>
    </row>
    <row r="323" spans="1:5" s="51" customFormat="1" ht="15">
      <c r="A323" s="49"/>
      <c r="B323" s="48"/>
      <c r="C323" s="236" t="s">
        <v>433</v>
      </c>
      <c r="D323" s="274">
        <f>COUNTIFS(D260:D267,"=0",$E$260:$E$267,"=S")</f>
        <v>0</v>
      </c>
      <c r="E323" s="160"/>
    </row>
    <row r="324" spans="1:5" s="51" customFormat="1" thickBot="1">
      <c r="A324" s="49"/>
      <c r="B324" s="48"/>
      <c r="C324" s="237" t="s">
        <v>434</v>
      </c>
      <c r="D324" s="275">
        <f>COUNTIFS(D182:D188,"=0",$E$182:$E$188,"=S")+COUNTIFS(D198:D235,"=0",$E$198:$E$235,"=S")+COUNTIFS(D268:D311,"=0",$E$268:$E$311,"=S")</f>
        <v>0</v>
      </c>
      <c r="E324" s="160"/>
    </row>
    <row r="325" spans="1:5" s="51" customFormat="1" thickBot="1">
      <c r="A325" s="49"/>
      <c r="B325" s="48"/>
      <c r="C325" s="209" t="s">
        <v>329</v>
      </c>
      <c r="D325" s="220">
        <f>SUM(D321:D324)</f>
        <v>0</v>
      </c>
      <c r="E325" s="160"/>
    </row>
    <row r="326" spans="1:5" s="51" customFormat="1" thickBot="1">
      <c r="A326" s="49"/>
      <c r="B326" s="48"/>
      <c r="C326" s="52"/>
      <c r="D326" s="238">
        <f>D325/D320</f>
        <v>0</v>
      </c>
      <c r="E326" s="50"/>
    </row>
    <row r="327" spans="1:5" s="17" customFormat="1" ht="15">
      <c r="A327" s="73"/>
      <c r="B327" s="73"/>
      <c r="C327" s="74"/>
      <c r="D327" s="46"/>
      <c r="E327" s="16"/>
    </row>
    <row r="328" spans="1:5" s="17" customFormat="1" thickBot="1">
      <c r="A328" s="90"/>
      <c r="B328" s="90"/>
      <c r="C328" s="90"/>
      <c r="D328" s="91"/>
      <c r="E328" s="91"/>
    </row>
    <row r="329" spans="1:5" s="17" customFormat="1" thickBot="1">
      <c r="A329" s="528" t="s">
        <v>330</v>
      </c>
      <c r="B329" s="529"/>
      <c r="C329" s="529"/>
      <c r="D329" s="529"/>
      <c r="E329" s="530"/>
    </row>
    <row r="330" spans="1:5" s="51" customFormat="1" ht="15.75" customHeight="1" thickBot="1">
      <c r="A330" s="522" t="s">
        <v>331</v>
      </c>
      <c r="B330" s="523"/>
      <c r="C330" s="523"/>
      <c r="D330" s="524"/>
      <c r="E330" s="409" t="s">
        <v>419</v>
      </c>
    </row>
    <row r="331" spans="1:5" s="17" customFormat="1" ht="15" customHeight="1">
      <c r="A331" s="484" t="s">
        <v>332</v>
      </c>
      <c r="B331" s="25">
        <f>B311+1</f>
        <v>283</v>
      </c>
      <c r="C331" s="37" t="s">
        <v>333</v>
      </c>
      <c r="D331" s="329">
        <v>5</v>
      </c>
      <c r="E331" s="244" t="s">
        <v>419</v>
      </c>
    </row>
    <row r="332" spans="1:5" s="17" customFormat="1" ht="30">
      <c r="A332" s="483"/>
      <c r="B332" s="25">
        <f t="shared" ref="B332:B338" si="8">B331+1</f>
        <v>284</v>
      </c>
      <c r="C332" s="37" t="s">
        <v>334</v>
      </c>
      <c r="D332" s="97">
        <v>10</v>
      </c>
      <c r="E332" s="244" t="s">
        <v>419</v>
      </c>
    </row>
    <row r="333" spans="1:5" s="17" customFormat="1" ht="15">
      <c r="A333" s="483"/>
      <c r="B333" s="25">
        <f t="shared" si="8"/>
        <v>285</v>
      </c>
      <c r="C333" s="37" t="s">
        <v>335</v>
      </c>
      <c r="D333" s="98">
        <v>10</v>
      </c>
      <c r="E333" s="244" t="s">
        <v>419</v>
      </c>
    </row>
    <row r="334" spans="1:5" s="17" customFormat="1" ht="15" customHeight="1">
      <c r="A334" s="483"/>
      <c r="B334" s="25">
        <f t="shared" si="8"/>
        <v>286</v>
      </c>
      <c r="C334" s="37" t="s">
        <v>336</v>
      </c>
      <c r="D334" s="98">
        <v>10</v>
      </c>
      <c r="E334" s="244" t="s">
        <v>419</v>
      </c>
    </row>
    <row r="335" spans="1:5" s="17" customFormat="1" ht="15">
      <c r="A335" s="483"/>
      <c r="B335" s="25">
        <f t="shared" si="8"/>
        <v>287</v>
      </c>
      <c r="C335" s="37" t="s">
        <v>337</v>
      </c>
      <c r="D335" s="98">
        <v>20</v>
      </c>
      <c r="E335" s="244" t="s">
        <v>419</v>
      </c>
    </row>
    <row r="336" spans="1:5" s="17" customFormat="1" ht="15">
      <c r="A336" s="483"/>
      <c r="B336" s="25">
        <f t="shared" si="8"/>
        <v>288</v>
      </c>
      <c r="C336" s="37" t="s">
        <v>338</v>
      </c>
      <c r="D336" s="98">
        <v>20</v>
      </c>
      <c r="E336" s="244" t="s">
        <v>419</v>
      </c>
    </row>
    <row r="337" spans="1:5" s="17" customFormat="1" ht="17.25">
      <c r="A337" s="483"/>
      <c r="B337" s="25">
        <f t="shared" si="8"/>
        <v>289</v>
      </c>
      <c r="C337" s="37" t="s">
        <v>339</v>
      </c>
      <c r="D337" s="98">
        <v>10</v>
      </c>
      <c r="E337" s="244" t="s">
        <v>419</v>
      </c>
    </row>
    <row r="338" spans="1:5" s="17" customFormat="1" thickBot="1">
      <c r="A338" s="485"/>
      <c r="B338" s="25">
        <f t="shared" si="8"/>
        <v>290</v>
      </c>
      <c r="C338" s="37" t="s">
        <v>340</v>
      </c>
      <c r="D338" s="319">
        <v>10</v>
      </c>
      <c r="E338" s="244" t="s">
        <v>419</v>
      </c>
    </row>
    <row r="339" spans="1:5" s="17" customFormat="1" thickBot="1">
      <c r="A339" s="300" t="s">
        <v>51</v>
      </c>
      <c r="B339" s="301"/>
      <c r="C339" s="301"/>
      <c r="D339" s="301"/>
      <c r="E339" s="299"/>
    </row>
    <row r="340" spans="1:5" s="17" customFormat="1" ht="15">
      <c r="A340" s="466" t="s">
        <v>51</v>
      </c>
      <c r="B340" s="25">
        <f>B338+1</f>
        <v>291</v>
      </c>
      <c r="C340" s="65" t="s">
        <v>341</v>
      </c>
      <c r="D340" s="384">
        <v>5</v>
      </c>
      <c r="E340" s="244" t="s">
        <v>419</v>
      </c>
    </row>
    <row r="341" spans="1:5" s="17" customFormat="1" ht="45">
      <c r="A341" s="483"/>
      <c r="B341" s="25">
        <f t="shared" ref="B341:B348" si="9">B340+1</f>
        <v>292</v>
      </c>
      <c r="C341" s="389" t="s">
        <v>342</v>
      </c>
      <c r="D341" s="25">
        <v>10</v>
      </c>
      <c r="E341" s="244" t="s">
        <v>419</v>
      </c>
    </row>
    <row r="342" spans="1:5" s="17" customFormat="1" ht="30">
      <c r="A342" s="483"/>
      <c r="B342" s="25">
        <f t="shared" si="9"/>
        <v>293</v>
      </c>
      <c r="C342" s="65" t="s">
        <v>343</v>
      </c>
      <c r="D342" s="25">
        <v>10</v>
      </c>
      <c r="E342" s="244" t="s">
        <v>419</v>
      </c>
    </row>
    <row r="343" spans="1:5" s="17" customFormat="1" ht="15">
      <c r="A343" s="483"/>
      <c r="B343" s="25">
        <f t="shared" si="9"/>
        <v>294</v>
      </c>
      <c r="C343" s="78" t="s">
        <v>344</v>
      </c>
      <c r="D343" s="21">
        <v>5</v>
      </c>
      <c r="E343" s="244" t="s">
        <v>419</v>
      </c>
    </row>
    <row r="344" spans="1:5" s="17" customFormat="1" ht="30">
      <c r="A344" s="483"/>
      <c r="B344" s="25">
        <f t="shared" si="9"/>
        <v>295</v>
      </c>
      <c r="C344" s="78" t="s">
        <v>345</v>
      </c>
      <c r="D344" s="21">
        <v>5</v>
      </c>
      <c r="E344" s="244" t="s">
        <v>419</v>
      </c>
    </row>
    <row r="345" spans="1:5" s="17" customFormat="1" ht="30">
      <c r="A345" s="483"/>
      <c r="B345" s="25">
        <f t="shared" si="9"/>
        <v>296</v>
      </c>
      <c r="C345" s="67" t="s">
        <v>346</v>
      </c>
      <c r="D345" s="25">
        <v>10</v>
      </c>
      <c r="E345" s="244" t="s">
        <v>419</v>
      </c>
    </row>
    <row r="346" spans="1:5" s="17" customFormat="1" ht="15">
      <c r="A346" s="483"/>
      <c r="B346" s="25">
        <f t="shared" si="9"/>
        <v>297</v>
      </c>
      <c r="C346" s="67" t="s">
        <v>347</v>
      </c>
      <c r="D346" s="25">
        <v>10</v>
      </c>
      <c r="E346" s="244" t="s">
        <v>419</v>
      </c>
    </row>
    <row r="347" spans="1:5" s="17" customFormat="1" ht="15">
      <c r="A347" s="483"/>
      <c r="B347" s="25">
        <f t="shared" si="9"/>
        <v>298</v>
      </c>
      <c r="C347" s="65" t="s">
        <v>348</v>
      </c>
      <c r="D347" s="25">
        <v>10</v>
      </c>
      <c r="E347" s="244" t="s">
        <v>419</v>
      </c>
    </row>
    <row r="348" spans="1:5" s="17" customFormat="1" thickBot="1">
      <c r="A348" s="485"/>
      <c r="B348" s="41">
        <f t="shared" si="9"/>
        <v>299</v>
      </c>
      <c r="C348" s="70" t="s">
        <v>349</v>
      </c>
      <c r="D348" s="41">
        <v>15</v>
      </c>
      <c r="E348" s="404" t="s">
        <v>419</v>
      </c>
    </row>
    <row r="349" spans="1:5" s="17" customFormat="1" thickBot="1">
      <c r="A349" s="42"/>
      <c r="B349" s="43"/>
      <c r="C349" s="239" t="s">
        <v>57</v>
      </c>
      <c r="D349" s="234">
        <v>175</v>
      </c>
      <c r="E349" s="188">
        <f>COUNTIFS(E331:E348,"=S")</f>
        <v>0</v>
      </c>
    </row>
    <row r="350" spans="1:5" s="17" customFormat="1" ht="15">
      <c r="A350" s="42"/>
      <c r="B350" s="43"/>
      <c r="C350" s="240" t="s">
        <v>435</v>
      </c>
      <c r="D350" s="270" t="str">
        <f>IF(E330="S",SUMIF($E$331:$E$338,"S",D331:D338),"NO APLICA")</f>
        <v>NO APLICA</v>
      </c>
      <c r="E350" s="188"/>
    </row>
    <row r="351" spans="1:5" s="17" customFormat="1" thickBot="1">
      <c r="A351" s="42"/>
      <c r="B351" s="43"/>
      <c r="C351" s="240" t="s">
        <v>436</v>
      </c>
      <c r="D351" s="272">
        <f>(SUMIF($E$340:$E$348,"S",D340:D348))</f>
        <v>0</v>
      </c>
      <c r="E351" s="188"/>
    </row>
    <row r="352" spans="1:5" s="17" customFormat="1" thickBot="1">
      <c r="A352" s="42"/>
      <c r="B352" s="43"/>
      <c r="C352" s="448" t="s">
        <v>437</v>
      </c>
      <c r="D352" s="234">
        <f>SUM(D350:D351)</f>
        <v>0</v>
      </c>
      <c r="E352" s="16"/>
    </row>
    <row r="353" spans="1:6" s="17" customFormat="1" thickBot="1">
      <c r="A353" s="42"/>
      <c r="B353" s="43"/>
      <c r="C353" s="44"/>
      <c r="D353" s="232">
        <f>D352/D349</f>
        <v>0</v>
      </c>
      <c r="E353" s="16"/>
    </row>
    <row r="354" spans="1:6" s="17" customFormat="1" thickBot="1">
      <c r="A354" s="42"/>
      <c r="B354" s="43"/>
      <c r="C354" s="45"/>
      <c r="D354" s="46"/>
      <c r="E354" s="161"/>
    </row>
    <row r="355" spans="1:6" s="17" customFormat="1" thickBot="1">
      <c r="A355" s="47"/>
      <c r="B355" s="48"/>
      <c r="C355" s="268" t="s">
        <v>191</v>
      </c>
      <c r="D355" s="269">
        <v>0</v>
      </c>
      <c r="E355" s="160" t="s">
        <v>438</v>
      </c>
    </row>
    <row r="356" spans="1:6" s="17" customFormat="1" ht="15">
      <c r="A356" s="47"/>
      <c r="B356" s="48"/>
      <c r="C356" s="236" t="s">
        <v>439</v>
      </c>
      <c r="D356" s="273" t="str">
        <f>IF(E330="S",COUNTIFS(D331:D338,"=0",$E$331:$E$338,"=S"),"NO APLICA")</f>
        <v>NO APLICA</v>
      </c>
      <c r="E356" s="160"/>
    </row>
    <row r="357" spans="1:6" s="17" customFormat="1" thickBot="1">
      <c r="A357" s="47"/>
      <c r="B357" s="48"/>
      <c r="C357" s="236" t="s">
        <v>440</v>
      </c>
      <c r="D357" s="275">
        <f>COUNTIFS(D340:D348,"=0",$E$340:$E$348,"=S")</f>
        <v>0</v>
      </c>
      <c r="E357" s="160"/>
    </row>
    <row r="358" spans="1:6" s="51" customFormat="1" thickBot="1">
      <c r="A358" s="49"/>
      <c r="B358" s="48"/>
      <c r="C358" s="209" t="s">
        <v>329</v>
      </c>
      <c r="D358" s="220">
        <f>SUM(D356:D357)</f>
        <v>0</v>
      </c>
      <c r="E358" s="50"/>
    </row>
    <row r="359" spans="1:6" s="51" customFormat="1" thickBot="1">
      <c r="A359" s="49"/>
      <c r="B359" s="48"/>
      <c r="C359" s="52"/>
      <c r="D359" s="226">
        <v>1</v>
      </c>
      <c r="E359" s="50"/>
    </row>
    <row r="360" spans="1:6" s="17" customFormat="1" thickBot="1">
      <c r="A360" s="503"/>
      <c r="B360" s="503"/>
      <c r="C360" s="503"/>
      <c r="D360" s="102"/>
      <c r="E360" s="91"/>
    </row>
    <row r="361" spans="1:6" s="17" customFormat="1" thickBot="1">
      <c r="A361" s="525" t="s">
        <v>350</v>
      </c>
      <c r="B361" s="526"/>
      <c r="C361" s="526"/>
      <c r="D361" s="526"/>
      <c r="E361" s="527"/>
    </row>
    <row r="362" spans="1:6" s="17" customFormat="1" ht="15.75" customHeight="1" thickBot="1">
      <c r="A362" s="463" t="s">
        <v>351</v>
      </c>
      <c r="B362" s="464"/>
      <c r="C362" s="464"/>
      <c r="D362" s="499"/>
      <c r="E362" s="426" t="s">
        <v>419</v>
      </c>
      <c r="F362" s="258">
        <f>COUNTIF(E363:E365,"s")</f>
        <v>0</v>
      </c>
    </row>
    <row r="363" spans="1:6" s="17" customFormat="1" ht="62.25">
      <c r="A363" s="483" t="s">
        <v>352</v>
      </c>
      <c r="B363" s="92">
        <f>B348+1</f>
        <v>300</v>
      </c>
      <c r="C363" s="103" t="s">
        <v>353</v>
      </c>
      <c r="D363" s="245">
        <v>10</v>
      </c>
      <c r="E363" s="396" t="s">
        <v>419</v>
      </c>
      <c r="F363" s="184" t="str">
        <f>IF(F362&gt;1,"ERROR, seleccionar només una S","")</f>
        <v/>
      </c>
    </row>
    <row r="364" spans="1:6" s="17" customFormat="1" ht="62.25">
      <c r="A364" s="495"/>
      <c r="B364" s="104">
        <f>B363+1</f>
        <v>301</v>
      </c>
      <c r="C364" s="36" t="s">
        <v>354</v>
      </c>
      <c r="D364" s="322">
        <v>15</v>
      </c>
      <c r="E364" s="397" t="s">
        <v>419</v>
      </c>
    </row>
    <row r="365" spans="1:6" s="17" customFormat="1" ht="63" thickBot="1">
      <c r="A365" s="495"/>
      <c r="B365" s="104">
        <f t="shared" ref="B365:B374" si="10">B364+1</f>
        <v>302</v>
      </c>
      <c r="C365" s="36" t="s">
        <v>355</v>
      </c>
      <c r="D365" s="246">
        <v>20</v>
      </c>
      <c r="E365" s="398" t="s">
        <v>419</v>
      </c>
    </row>
    <row r="366" spans="1:6" s="17" customFormat="1" thickBot="1">
      <c r="A366" s="495"/>
      <c r="B366" s="104">
        <f t="shared" si="10"/>
        <v>303</v>
      </c>
      <c r="C366" s="37" t="s">
        <v>356</v>
      </c>
      <c r="D366" s="62">
        <v>15</v>
      </c>
      <c r="E366" s="321" t="s">
        <v>419</v>
      </c>
      <c r="F366" s="187">
        <f>COUNTIF(E367:E369,"s")</f>
        <v>0</v>
      </c>
    </row>
    <row r="367" spans="1:6" s="17" customFormat="1" ht="30">
      <c r="A367" s="495"/>
      <c r="B367" s="104">
        <f t="shared" si="10"/>
        <v>304</v>
      </c>
      <c r="C367" s="36" t="s">
        <v>357</v>
      </c>
      <c r="D367" s="245">
        <v>5</v>
      </c>
      <c r="E367" s="396" t="s">
        <v>419</v>
      </c>
      <c r="F367" s="184" t="str">
        <f>IF(F366&gt;1,"ERROR, seleccionar només una S","")</f>
        <v/>
      </c>
    </row>
    <row r="368" spans="1:6" s="17" customFormat="1" ht="30">
      <c r="A368" s="495"/>
      <c r="B368" s="104">
        <f t="shared" si="10"/>
        <v>305</v>
      </c>
      <c r="C368" s="36" t="s">
        <v>358</v>
      </c>
      <c r="D368" s="322">
        <v>10</v>
      </c>
      <c r="E368" s="397" t="s">
        <v>419</v>
      </c>
    </row>
    <row r="369" spans="1:5" s="17" customFormat="1" ht="30.75" thickBot="1">
      <c r="A369" s="495"/>
      <c r="B369" s="104">
        <f t="shared" si="10"/>
        <v>306</v>
      </c>
      <c r="C369" s="36" t="s">
        <v>359</v>
      </c>
      <c r="D369" s="246">
        <v>15</v>
      </c>
      <c r="E369" s="398" t="s">
        <v>419</v>
      </c>
    </row>
    <row r="370" spans="1:5" s="17" customFormat="1" ht="32.25">
      <c r="A370" s="495"/>
      <c r="B370" s="104">
        <f t="shared" si="10"/>
        <v>307</v>
      </c>
      <c r="C370" s="37" t="s">
        <v>360</v>
      </c>
      <c r="D370" s="94">
        <v>5</v>
      </c>
      <c r="E370" s="306" t="s">
        <v>419</v>
      </c>
    </row>
    <row r="371" spans="1:5" s="17" customFormat="1" ht="30">
      <c r="A371" s="496"/>
      <c r="B371" s="25">
        <f t="shared" si="10"/>
        <v>308</v>
      </c>
      <c r="C371" s="37" t="s">
        <v>361</v>
      </c>
      <c r="D371" s="27">
        <v>0</v>
      </c>
      <c r="E371" s="244" t="s">
        <v>419</v>
      </c>
    </row>
    <row r="372" spans="1:5" s="17" customFormat="1" ht="15" customHeight="1">
      <c r="A372" s="466" t="s">
        <v>362</v>
      </c>
      <c r="B372" s="92">
        <f t="shared" si="10"/>
        <v>309</v>
      </c>
      <c r="C372" s="85" t="s">
        <v>363</v>
      </c>
      <c r="D372" s="94">
        <v>5</v>
      </c>
      <c r="E372" s="244" t="s">
        <v>419</v>
      </c>
    </row>
    <row r="373" spans="1:5" s="17" customFormat="1" ht="15">
      <c r="A373" s="483"/>
      <c r="B373" s="104">
        <f t="shared" si="10"/>
        <v>310</v>
      </c>
      <c r="C373" s="37" t="s">
        <v>364</v>
      </c>
      <c r="D373" s="27">
        <v>0</v>
      </c>
      <c r="E373" s="244" t="s">
        <v>419</v>
      </c>
    </row>
    <row r="374" spans="1:5" s="17" customFormat="1" ht="45.75" thickBot="1">
      <c r="A374" s="485"/>
      <c r="B374" s="41">
        <f t="shared" si="10"/>
        <v>311</v>
      </c>
      <c r="C374" s="70" t="s">
        <v>365</v>
      </c>
      <c r="D374" s="41">
        <v>5</v>
      </c>
      <c r="E374" s="404" t="s">
        <v>419</v>
      </c>
    </row>
    <row r="375" spans="1:5" s="17" customFormat="1" thickBot="1">
      <c r="A375" s="42"/>
      <c r="B375" s="43"/>
      <c r="C375" s="278" t="s">
        <v>57</v>
      </c>
      <c r="D375" s="231">
        <v>65</v>
      </c>
      <c r="E375" s="55"/>
    </row>
    <row r="376" spans="1:5" s="17" customFormat="1" thickBot="1">
      <c r="A376" s="42"/>
      <c r="B376" s="43"/>
      <c r="C376" s="448" t="s">
        <v>441</v>
      </c>
      <c r="D376" s="234">
        <f>SUMIF($E$363:$E$374,"S",D363:D374)</f>
        <v>0</v>
      </c>
      <c r="E376" s="16"/>
    </row>
    <row r="377" spans="1:5" s="17" customFormat="1" thickBot="1">
      <c r="A377" s="42"/>
      <c r="B377" s="43"/>
      <c r="C377" s="44"/>
      <c r="D377" s="232">
        <f>D376/D375</f>
        <v>0</v>
      </c>
      <c r="E377" s="16"/>
    </row>
    <row r="378" spans="1:5" s="17" customFormat="1" thickBot="1">
      <c r="A378" s="42"/>
      <c r="B378" s="43"/>
      <c r="C378" s="45"/>
      <c r="D378" s="46"/>
      <c r="E378" s="161"/>
    </row>
    <row r="379" spans="1:5" s="17" customFormat="1" thickBot="1">
      <c r="A379" s="47"/>
      <c r="B379" s="48"/>
      <c r="C379" s="256" t="s">
        <v>191</v>
      </c>
      <c r="D379" s="225">
        <v>2</v>
      </c>
      <c r="E379" s="160"/>
    </row>
    <row r="380" spans="1:5" s="51" customFormat="1" thickBot="1">
      <c r="A380" s="49"/>
      <c r="B380" s="48"/>
      <c r="C380" s="255" t="s">
        <v>329</v>
      </c>
      <c r="D380" s="220" t="str">
        <f>IF(E362="S",COUNTIFS(D363:D374,"=0",$E$363:$E$374,"=S"),"NO APLICA")</f>
        <v>NO APLICA</v>
      </c>
      <c r="E380" s="50"/>
    </row>
    <row r="381" spans="1:5" s="51" customFormat="1" thickBot="1">
      <c r="A381" s="49"/>
      <c r="B381" s="48"/>
      <c r="C381" s="52"/>
      <c r="D381" s="238">
        <v>1</v>
      </c>
      <c r="E381" s="50"/>
    </row>
    <row r="382" spans="1:5" s="17" customFormat="1" thickBot="1">
      <c r="A382" s="105"/>
      <c r="B382" s="106"/>
      <c r="C382" s="107"/>
      <c r="D382" s="102"/>
      <c r="E382" s="91"/>
    </row>
    <row r="383" spans="1:5" s="17" customFormat="1" ht="15.75" customHeight="1" thickBot="1">
      <c r="A383" s="528" t="s">
        <v>366</v>
      </c>
      <c r="B383" s="529"/>
      <c r="C383" s="529"/>
      <c r="D383" s="529"/>
      <c r="E383" s="530"/>
    </row>
    <row r="384" spans="1:5" s="17" customFormat="1" ht="30">
      <c r="A384" s="483"/>
      <c r="B384" s="21">
        <f>B374+1</f>
        <v>312</v>
      </c>
      <c r="C384" s="85" t="s">
        <v>367</v>
      </c>
      <c r="D384" s="221">
        <v>0</v>
      </c>
      <c r="E384" s="244" t="s">
        <v>419</v>
      </c>
    </row>
    <row r="385" spans="1:8" s="17" customFormat="1" ht="75">
      <c r="A385" s="483"/>
      <c r="B385" s="25">
        <f>B384+1</f>
        <v>313</v>
      </c>
      <c r="C385" s="37" t="s">
        <v>368</v>
      </c>
      <c r="D385" s="27">
        <v>0</v>
      </c>
      <c r="E385" s="244" t="s">
        <v>419</v>
      </c>
    </row>
    <row r="386" spans="1:8" s="17" customFormat="1" ht="30">
      <c r="A386" s="483"/>
      <c r="B386" s="25">
        <f>B385+1</f>
        <v>314</v>
      </c>
      <c r="C386" s="37" t="s">
        <v>369</v>
      </c>
      <c r="D386" s="29">
        <v>20</v>
      </c>
      <c r="E386" s="244" t="s">
        <v>419</v>
      </c>
    </row>
    <row r="387" spans="1:8" s="17" customFormat="1" ht="15">
      <c r="A387" s="483"/>
      <c r="B387" s="25">
        <f>B386+1</f>
        <v>315</v>
      </c>
      <c r="C387" s="37" t="s">
        <v>370</v>
      </c>
      <c r="D387" s="27">
        <v>0</v>
      </c>
      <c r="E387" s="244" t="s">
        <v>419</v>
      </c>
    </row>
    <row r="388" spans="1:8" s="17" customFormat="1" thickBot="1">
      <c r="A388" s="485"/>
      <c r="B388" s="41">
        <f>B387+1</f>
        <v>316</v>
      </c>
      <c r="C388" s="100" t="s">
        <v>371</v>
      </c>
      <c r="D388" s="71">
        <v>5</v>
      </c>
      <c r="E388" s="244" t="s">
        <v>419</v>
      </c>
    </row>
    <row r="389" spans="1:8" s="17" customFormat="1" thickBot="1">
      <c r="A389" s="42"/>
      <c r="B389" s="228"/>
      <c r="C389" s="227" t="s">
        <v>57</v>
      </c>
      <c r="D389" s="231">
        <v>25</v>
      </c>
      <c r="E389" s="251"/>
    </row>
    <row r="390" spans="1:8" s="17" customFormat="1" thickBot="1">
      <c r="A390" s="42"/>
      <c r="B390" s="43"/>
      <c r="C390" s="448" t="s">
        <v>442</v>
      </c>
      <c r="D390" s="234">
        <f>SUMIF($E$384:$E$388,"S",D384:D388)</f>
        <v>0</v>
      </c>
      <c r="E390" s="16"/>
    </row>
    <row r="391" spans="1:8" s="17" customFormat="1" thickBot="1">
      <c r="A391" s="42"/>
      <c r="B391" s="43"/>
      <c r="C391" s="44"/>
      <c r="D391" s="232">
        <f t="shared" ref="D391" si="11">D390/D389</f>
        <v>0</v>
      </c>
      <c r="E391" s="161"/>
    </row>
    <row r="392" spans="1:8" s="17" customFormat="1" thickBot="1">
      <c r="A392" s="42"/>
      <c r="B392" s="43"/>
      <c r="C392" s="45"/>
      <c r="D392" s="46"/>
      <c r="E392" s="161"/>
    </row>
    <row r="393" spans="1:8" s="17" customFormat="1" thickBot="1">
      <c r="A393" s="47"/>
      <c r="B393" s="48"/>
      <c r="C393" s="229" t="s">
        <v>191</v>
      </c>
      <c r="D393" s="225">
        <v>3</v>
      </c>
      <c r="E393" s="160"/>
    </row>
    <row r="394" spans="1:8" s="51" customFormat="1" thickBot="1">
      <c r="A394" s="49"/>
      <c r="B394" s="48"/>
      <c r="C394" s="230" t="s">
        <v>329</v>
      </c>
      <c r="D394" s="220">
        <f>COUNTIFS(D384:D388,"=0",$E$384:$E$388,"=S")</f>
        <v>0</v>
      </c>
      <c r="E394" s="253"/>
    </row>
    <row r="395" spans="1:8" s="51" customFormat="1" thickBot="1">
      <c r="A395" s="49"/>
      <c r="B395" s="48"/>
      <c r="C395" s="52"/>
      <c r="D395" s="226">
        <v>1</v>
      </c>
      <c r="E395" s="253"/>
    </row>
    <row r="396" spans="1:8" s="51" customFormat="1" ht="15">
      <c r="A396" s="49"/>
      <c r="B396" s="48"/>
      <c r="C396" s="52"/>
      <c r="D396" s="108"/>
      <c r="E396" s="50"/>
    </row>
    <row r="397" spans="1:8" s="17" customFormat="1" ht="15">
      <c r="A397" s="73"/>
      <c r="B397" s="75"/>
      <c r="C397" s="109"/>
      <c r="D397" s="73"/>
      <c r="E397" s="110"/>
      <c r="G397" s="147"/>
    </row>
    <row r="398" spans="1:8" s="17" customFormat="1" ht="15">
      <c r="A398" s="111"/>
      <c r="B398" s="111"/>
      <c r="C398" s="113"/>
      <c r="D398" s="49"/>
      <c r="E398" s="110"/>
      <c r="G398" s="147"/>
    </row>
    <row r="399" spans="1:8" s="17" customFormat="1" ht="21">
      <c r="A399" s="111"/>
      <c r="B399" s="510" t="s">
        <v>443</v>
      </c>
      <c r="C399" s="510"/>
      <c r="D399" s="510"/>
      <c r="E399" s="180"/>
      <c r="G399" s="147"/>
      <c r="H399" s="125"/>
    </row>
    <row r="400" spans="1:8" s="17" customFormat="1" thickBot="1">
      <c r="A400" s="111"/>
      <c r="B400" s="111"/>
      <c r="C400" s="110"/>
      <c r="D400" s="112"/>
      <c r="E400" s="110"/>
      <c r="G400" s="147"/>
      <c r="H400" s="125"/>
    </row>
    <row r="401" spans="1:8" s="17" customFormat="1" thickBot="1">
      <c r="A401" s="111"/>
      <c r="B401" s="111"/>
      <c r="C401" s="114" t="s">
        <v>444</v>
      </c>
      <c r="D401" s="136" t="s">
        <v>5</v>
      </c>
      <c r="E401" s="110"/>
      <c r="G401" s="147"/>
      <c r="H401" s="125"/>
    </row>
    <row r="402" spans="1:8" s="17" customFormat="1" ht="15">
      <c r="A402" s="111"/>
      <c r="B402" s="150" t="s">
        <v>381</v>
      </c>
      <c r="C402" s="151" t="str">
        <f>C41</f>
        <v>Punts assolits Instal·lacions</v>
      </c>
      <c r="D402" s="138">
        <f>D41</f>
        <v>0</v>
      </c>
      <c r="E402" s="110"/>
      <c r="G402" s="147"/>
    </row>
    <row r="403" spans="1:8" s="17" customFormat="1" ht="15">
      <c r="A403" s="111"/>
      <c r="B403" s="451" t="s">
        <v>383</v>
      </c>
      <c r="C403" s="152" t="str">
        <f>C173</f>
        <v>Punts assolits Equipament habitacions</v>
      </c>
      <c r="D403" s="139">
        <f>D173</f>
        <v>0</v>
      </c>
      <c r="E403" s="110"/>
      <c r="G403" s="147"/>
    </row>
    <row r="404" spans="1:8" s="17" customFormat="1" ht="15">
      <c r="A404" s="111"/>
      <c r="B404" s="509" t="s">
        <v>385</v>
      </c>
      <c r="C404" s="152" t="str">
        <f t="shared" ref="C404:D407" si="12">C313</f>
        <v>Punts assolits bar/cafeteria</v>
      </c>
      <c r="D404" s="139">
        <f t="shared" si="12"/>
        <v>0</v>
      </c>
      <c r="E404" s="110"/>
      <c r="G404" s="147"/>
    </row>
    <row r="405" spans="1:8" s="17" customFormat="1" ht="15">
      <c r="A405" s="111"/>
      <c r="B405" s="509"/>
      <c r="C405" s="152" t="str">
        <f t="shared" si="12"/>
        <v>Punts assolits restaurant</v>
      </c>
      <c r="D405" s="139" t="str">
        <f t="shared" si="12"/>
        <v>NO APLICA</v>
      </c>
      <c r="E405" s="110"/>
      <c r="G405" s="147"/>
    </row>
    <row r="406" spans="1:8" s="17" customFormat="1" ht="15">
      <c r="A406" s="111"/>
      <c r="B406" s="509"/>
      <c r="C406" s="152" t="str">
        <f t="shared" si="12"/>
        <v>Punts assolits room service</v>
      </c>
      <c r="D406" s="139" t="str">
        <f t="shared" si="12"/>
        <v>NO APLICA</v>
      </c>
      <c r="E406" s="110"/>
      <c r="G406" s="147"/>
    </row>
    <row r="407" spans="1:8" s="17" customFormat="1" ht="15">
      <c r="A407" s="111"/>
      <c r="B407" s="509"/>
      <c r="C407" s="152" t="str">
        <f t="shared" si="12"/>
        <v>Punts assolits resta d'ítems</v>
      </c>
      <c r="D407" s="139">
        <f t="shared" si="12"/>
        <v>0</v>
      </c>
      <c r="E407" s="110"/>
      <c r="F407" s="147"/>
      <c r="G407" s="147"/>
    </row>
    <row r="408" spans="1:8" s="17" customFormat="1" ht="15">
      <c r="A408" s="111"/>
      <c r="B408" s="507" t="s">
        <v>390</v>
      </c>
      <c r="C408" s="152" t="s">
        <v>435</v>
      </c>
      <c r="D408" s="139" t="str">
        <f>D350</f>
        <v>NO APLICA</v>
      </c>
      <c r="E408" s="110"/>
      <c r="F408" s="147"/>
      <c r="G408" s="147"/>
    </row>
    <row r="409" spans="1:8" s="17" customFormat="1" ht="15">
      <c r="A409" s="111"/>
      <c r="B409" s="508"/>
      <c r="C409" s="152" t="s">
        <v>436</v>
      </c>
      <c r="D409" s="139">
        <f>D351</f>
        <v>0</v>
      </c>
      <c r="E409" s="110"/>
      <c r="F409" s="147"/>
      <c r="G409" s="147"/>
    </row>
    <row r="410" spans="1:8" s="17" customFormat="1" thickBot="1">
      <c r="A410" s="111"/>
      <c r="B410" s="451" t="s">
        <v>393</v>
      </c>
      <c r="C410" s="152" t="str">
        <f>C376</f>
        <v>Punts assolits Serveis Complementaris</v>
      </c>
      <c r="D410" s="139" t="str">
        <f>IF(E362="s",D376,"NO APLICA")</f>
        <v>NO APLICA</v>
      </c>
      <c r="E410" s="162" t="s">
        <v>445</v>
      </c>
      <c r="F410" s="163"/>
      <c r="G410" s="147"/>
    </row>
    <row r="411" spans="1:8" s="17" customFormat="1" thickBot="1">
      <c r="A411" s="111"/>
      <c r="B411" s="153" t="s">
        <v>395</v>
      </c>
      <c r="C411" s="154" t="str">
        <f>C390</f>
        <v>Punts assolits Eines Atenció al Client</v>
      </c>
      <c r="D411" s="171">
        <f t="shared" ref="D411" si="13">D390</f>
        <v>0</v>
      </c>
      <c r="E411" s="176" t="s">
        <v>446</v>
      </c>
      <c r="F411" s="147"/>
      <c r="G411" s="147"/>
    </row>
    <row r="412" spans="1:8" s="17" customFormat="1" thickBot="1">
      <c r="A412" s="111"/>
      <c r="B412" s="111"/>
      <c r="C412" s="149" t="s">
        <v>447</v>
      </c>
      <c r="D412" s="172">
        <f>SUM(D402:D411)</f>
        <v>0</v>
      </c>
      <c r="E412" s="135">
        <v>400</v>
      </c>
      <c r="F412" s="147"/>
      <c r="G412" s="148"/>
    </row>
    <row r="413" spans="1:8" s="51" customFormat="1" ht="32.25" thickBot="1">
      <c r="A413" s="115"/>
      <c r="B413" s="115"/>
      <c r="C413" s="116"/>
      <c r="D413" s="146" t="str">
        <f>IF(D412&lt;E412,"NO ASSOLEIX",IF(D412&gt;(E412-1),"ASSOLEIX"))</f>
        <v>NO ASSOLEIX</v>
      </c>
      <c r="E413" s="117"/>
      <c r="F413" s="131"/>
      <c r="G413" s="147"/>
    </row>
    <row r="414" spans="1:8" s="51" customFormat="1" thickBot="1">
      <c r="A414" s="115"/>
      <c r="B414" s="115"/>
      <c r="C414" s="116"/>
      <c r="D414" s="118"/>
      <c r="E414" s="117"/>
    </row>
    <row r="415" spans="1:8" s="17" customFormat="1" thickBot="1">
      <c r="A415" s="111"/>
      <c r="B415" s="111"/>
      <c r="C415" s="114" t="s">
        <v>448</v>
      </c>
      <c r="D415" s="155" t="s">
        <v>449</v>
      </c>
      <c r="E415" s="156" t="s">
        <v>446</v>
      </c>
      <c r="F415" s="178"/>
      <c r="G415" s="178"/>
    </row>
    <row r="416" spans="1:8" s="17" customFormat="1" ht="15">
      <c r="A416" s="111"/>
      <c r="B416" s="111"/>
      <c r="C416" s="140" t="s">
        <v>450</v>
      </c>
      <c r="D416" s="445">
        <f>SUM(D45+D177+D324+D394)</f>
        <v>0</v>
      </c>
      <c r="E416" s="411">
        <v>116</v>
      </c>
      <c r="F416" s="51"/>
      <c r="G416" s="178"/>
    </row>
    <row r="417" spans="1:8" s="51" customFormat="1" ht="15">
      <c r="A417" s="115"/>
      <c r="B417" s="115"/>
      <c r="C417" s="137" t="s">
        <v>451</v>
      </c>
      <c r="D417" s="143">
        <f>IF(E189="s",COUNTIFS(D190:D196,"=0",$E$190:$E$196,"=S"),"OBLIGATORI")</f>
        <v>0</v>
      </c>
      <c r="E417" s="142">
        <f>IF(D417="NO APLICA","NO APLICA",5)</f>
        <v>5</v>
      </c>
      <c r="G417" s="147"/>
    </row>
    <row r="418" spans="1:8" s="51" customFormat="1" ht="15">
      <c r="A418" s="115"/>
      <c r="B418" s="115"/>
      <c r="C418" s="141" t="s">
        <v>452</v>
      </c>
      <c r="D418" s="144" t="str">
        <f>IF(E236="S",COUNTIFS(D237:D258,"=0",$E$237:$E$258,"=S"),"NO APLICA")</f>
        <v>NO APLICA</v>
      </c>
      <c r="E418" s="142" t="str">
        <f>IF(D418="NO APLICA","NO APLICA",8)</f>
        <v>NO APLICA</v>
      </c>
      <c r="G418" s="147"/>
    </row>
    <row r="419" spans="1:8" s="51" customFormat="1" ht="15">
      <c r="A419" s="115"/>
      <c r="B419" s="115"/>
      <c r="C419" s="141" t="s">
        <v>453</v>
      </c>
      <c r="D419" s="143" t="str">
        <f>IF(E259="S",COUNTIFS(D260:D267,"=0",$E$260:$E$267,"=S"),"NO APLICA")</f>
        <v>NO APLICA</v>
      </c>
      <c r="E419" s="142" t="str">
        <f>IF(D419="NO APLICA","NO APLICA",3)</f>
        <v>NO APLICA</v>
      </c>
    </row>
    <row r="420" spans="1:8" s="51" customFormat="1" ht="15">
      <c r="A420" s="115"/>
      <c r="B420" s="115"/>
      <c r="C420" s="141" t="s">
        <v>454</v>
      </c>
      <c r="D420" s="143" t="str">
        <f>IF(E330="S",COUNTIFS(D331:D348,"=0",$E$331:$E$348,"=S"),"NO APLICA")</f>
        <v>NO APLICA</v>
      </c>
      <c r="E420" s="142" t="str">
        <f>IF(D420="NO APLICA","NO APLICA",0)</f>
        <v>NO APLICA</v>
      </c>
    </row>
    <row r="421" spans="1:8" s="51" customFormat="1" thickBot="1">
      <c r="A421" s="115"/>
      <c r="B421" s="115"/>
      <c r="C421" s="141" t="s">
        <v>455</v>
      </c>
      <c r="D421" s="143" t="str">
        <f>IF(E362="S",COUNTIFS(D363:D374,"=0",$E$363:$E$374,"=S"),"NO APLICA")</f>
        <v>NO APLICA</v>
      </c>
      <c r="E421" s="142" t="str">
        <f>IF(D421="NO APLICA","NO APLICA",2)</f>
        <v>NO APLICA</v>
      </c>
    </row>
    <row r="422" spans="1:8" s="51" customFormat="1" thickBot="1">
      <c r="A422" s="115"/>
      <c r="B422" s="115"/>
      <c r="C422" s="448" t="s">
        <v>447</v>
      </c>
      <c r="D422" s="172">
        <f>SUM(D416:D421)</f>
        <v>0</v>
      </c>
      <c r="E422" s="145">
        <f>SUM(E416:E421)</f>
        <v>121</v>
      </c>
      <c r="F422" s="147"/>
      <c r="G422" s="147"/>
    </row>
    <row r="423" spans="1:8" s="51" customFormat="1" thickBot="1">
      <c r="A423" s="115"/>
      <c r="B423" s="115"/>
      <c r="C423" s="116"/>
      <c r="D423" s="146" t="str">
        <f>IF(D422&lt;E422,"NO ASSOLEIX","ASSOLEIX")</f>
        <v>NO ASSOLEIX</v>
      </c>
      <c r="E423" s="117"/>
    </row>
    <row r="424" spans="1:8" s="51" customFormat="1" ht="15">
      <c r="A424" s="115"/>
      <c r="B424" s="115"/>
      <c r="C424" s="116"/>
      <c r="D424" s="118"/>
      <c r="E424" s="117"/>
    </row>
    <row r="425" spans="1:8" s="17" customFormat="1" ht="15">
      <c r="A425" s="111"/>
      <c r="B425" s="111"/>
      <c r="C425" s="111"/>
      <c r="D425" s="111"/>
      <c r="E425" s="111"/>
    </row>
    <row r="426" spans="1:8" s="17" customFormat="1" ht="15">
      <c r="A426" s="111"/>
      <c r="B426" s="111"/>
      <c r="C426" s="119" t="s">
        <v>399</v>
      </c>
      <c r="D426" s="120"/>
      <c r="E426" s="110" t="s">
        <v>456</v>
      </c>
    </row>
    <row r="427" spans="1:8" s="17" customFormat="1" ht="4.5" customHeight="1">
      <c r="A427" s="111"/>
      <c r="B427" s="111"/>
      <c r="C427" s="18"/>
      <c r="D427" s="18"/>
      <c r="E427" s="110"/>
    </row>
    <row r="428" spans="1:8" s="17" customFormat="1" ht="15">
      <c r="A428" s="111"/>
      <c r="B428" s="111"/>
      <c r="C428" s="18"/>
      <c r="D428" s="121"/>
      <c r="E428" s="110" t="s">
        <v>457</v>
      </c>
    </row>
    <row r="429" spans="1:8" s="17" customFormat="1" ht="4.5" customHeight="1" thickBot="1">
      <c r="A429" s="111"/>
      <c r="B429" s="111"/>
      <c r="C429" s="18"/>
      <c r="D429" s="18"/>
      <c r="E429" s="177" t="s">
        <v>458</v>
      </c>
      <c r="F429" s="177"/>
      <c r="G429" s="177"/>
    </row>
    <row r="430" spans="1:8" s="17" customFormat="1" ht="15.75" customHeight="1" thickBot="1">
      <c r="A430" s="122"/>
      <c r="B430" s="123"/>
      <c r="C430" s="18"/>
      <c r="D430" s="124"/>
      <c r="E430" s="500" t="s">
        <v>459</v>
      </c>
      <c r="F430" s="501"/>
      <c r="G430" s="501"/>
      <c r="H430" s="501"/>
    </row>
    <row r="431" spans="1:8" s="17" customFormat="1">
      <c r="A431" s="126"/>
      <c r="B431" s="127"/>
      <c r="C431" s="128"/>
      <c r="D431" s="55"/>
      <c r="E431" s="130"/>
      <c r="F431" s="450"/>
      <c r="G431" s="450"/>
      <c r="H431" s="450"/>
    </row>
    <row r="432" spans="1:8" ht="15">
      <c r="A432" s="18"/>
      <c r="B432" s="19"/>
      <c r="C432" s="20"/>
      <c r="D432" s="20"/>
      <c r="F432" s="20"/>
      <c r="G432" s="20"/>
      <c r="H432" s="20"/>
    </row>
    <row r="433" spans="1:8" ht="16.5" thickBot="1"/>
    <row r="434" spans="1:8" ht="37.5" customHeight="1">
      <c r="A434" s="585" t="s">
        <v>1</v>
      </c>
      <c r="B434" s="559" t="s">
        <v>403</v>
      </c>
      <c r="C434" s="560"/>
      <c r="D434" s="560"/>
      <c r="E434" s="560"/>
      <c r="F434" s="560"/>
      <c r="G434" s="560"/>
      <c r="H434" s="561"/>
    </row>
    <row r="435" spans="1:8" ht="32.25" customHeight="1">
      <c r="A435" s="586"/>
      <c r="B435" s="565" t="s">
        <v>404</v>
      </c>
      <c r="C435" s="566"/>
      <c r="D435" s="566"/>
      <c r="E435" s="566"/>
      <c r="F435" s="566"/>
      <c r="G435" s="566"/>
      <c r="H435" s="567"/>
    </row>
    <row r="436" spans="1:8" ht="20.25" customHeight="1">
      <c r="A436" s="586"/>
      <c r="B436" s="489" t="s">
        <v>405</v>
      </c>
      <c r="C436" s="552"/>
      <c r="D436" s="552"/>
      <c r="E436" s="552"/>
      <c r="F436" s="552"/>
      <c r="G436" s="552"/>
      <c r="H436" s="568"/>
    </row>
    <row r="437" spans="1:8" ht="21.75" customHeight="1">
      <c r="A437" s="586"/>
      <c r="B437" s="489" t="s">
        <v>406</v>
      </c>
      <c r="C437" s="552"/>
      <c r="D437" s="552"/>
      <c r="E437" s="552"/>
      <c r="F437" s="552"/>
      <c r="G437" s="552"/>
      <c r="H437" s="568"/>
    </row>
    <row r="438" spans="1:8" ht="15">
      <c r="A438" s="586"/>
      <c r="B438" s="587"/>
      <c r="C438" s="588"/>
      <c r="D438" s="589" t="s">
        <v>407</v>
      </c>
      <c r="E438" s="589" t="s">
        <v>408</v>
      </c>
      <c r="F438" s="589" t="s">
        <v>409</v>
      </c>
      <c r="G438" s="589" t="s">
        <v>410</v>
      </c>
      <c r="H438" s="590" t="s">
        <v>411</v>
      </c>
    </row>
    <row r="439" spans="1:8" ht="17.25">
      <c r="A439" s="586"/>
      <c r="B439" s="444"/>
      <c r="C439" s="589" t="s">
        <v>412</v>
      </c>
      <c r="D439" s="589">
        <v>11</v>
      </c>
      <c r="E439" s="589">
        <v>11</v>
      </c>
      <c r="F439" s="589">
        <v>14</v>
      </c>
      <c r="G439" s="589">
        <v>18</v>
      </c>
      <c r="H439" s="590">
        <v>22</v>
      </c>
    </row>
    <row r="440" spans="1:8" ht="118.5" customHeight="1">
      <c r="A440" s="586"/>
      <c r="B440" s="489" t="s">
        <v>413</v>
      </c>
      <c r="C440" s="552"/>
      <c r="D440" s="552"/>
      <c r="E440" s="552"/>
      <c r="F440" s="552"/>
      <c r="G440" s="552"/>
      <c r="H440" s="568"/>
    </row>
    <row r="441" spans="1:8" ht="45" customHeight="1">
      <c r="A441" s="586"/>
      <c r="B441" s="489" t="s">
        <v>414</v>
      </c>
      <c r="C441" s="552"/>
      <c r="D441" s="552"/>
      <c r="E441" s="552"/>
      <c r="F441" s="552"/>
      <c r="G441" s="552"/>
      <c r="H441" s="568"/>
    </row>
    <row r="442" spans="1:8" ht="45" customHeight="1" thickBot="1">
      <c r="A442" s="591"/>
      <c r="B442" s="592" t="s">
        <v>415</v>
      </c>
      <c r="C442" s="593"/>
      <c r="D442" s="593"/>
      <c r="E442" s="593"/>
      <c r="F442" s="593"/>
      <c r="G442" s="593"/>
      <c r="H442" s="594"/>
    </row>
  </sheetData>
  <sheetProtection algorithmName="SHA-512" hashValue="95AUNBPlqVkwN5dnQRB0EVwqVGr0+kA1kosM5zlM/gP3Ca/nFKGnulVLGv5U7rM7k4FAU14eFGkIe0mA8hpWsw==" saltValue="aPKOH9NgrifWaUXVJlxyjA==" spinCount="100000" sheet="1" objects="1" scenarios="1"/>
  <mergeCells count="55">
    <mergeCell ref="A434:A442"/>
    <mergeCell ref="B434:H434"/>
    <mergeCell ref="B435:H435"/>
    <mergeCell ref="B436:H436"/>
    <mergeCell ref="B437:H437"/>
    <mergeCell ref="B440:H440"/>
    <mergeCell ref="B441:H441"/>
    <mergeCell ref="B442:H442"/>
    <mergeCell ref="A11:A12"/>
    <mergeCell ref="A13:A22"/>
    <mergeCell ref="A268:A269"/>
    <mergeCell ref="A192:A196"/>
    <mergeCell ref="A198:A235"/>
    <mergeCell ref="A239:A258"/>
    <mergeCell ref="A260:A267"/>
    <mergeCell ref="A197:E197"/>
    <mergeCell ref="B201:D201"/>
    <mergeCell ref="A182:A188"/>
    <mergeCell ref="A189:D189"/>
    <mergeCell ref="A236:D236"/>
    <mergeCell ref="A1:E1"/>
    <mergeCell ref="A164:A171"/>
    <mergeCell ref="A23:A24"/>
    <mergeCell ref="A25:A27"/>
    <mergeCell ref="A29:A34"/>
    <mergeCell ref="A35:A39"/>
    <mergeCell ref="A48:E48"/>
    <mergeCell ref="A51:A89"/>
    <mergeCell ref="A90:A104"/>
    <mergeCell ref="A107:A139"/>
    <mergeCell ref="A140:A142"/>
    <mergeCell ref="A143:A149"/>
    <mergeCell ref="A150:A163"/>
    <mergeCell ref="C2:D2"/>
    <mergeCell ref="A5:E5"/>
    <mergeCell ref="A8:A9"/>
    <mergeCell ref="A330:D330"/>
    <mergeCell ref="A362:D362"/>
    <mergeCell ref="A259:D259"/>
    <mergeCell ref="A272:A292"/>
    <mergeCell ref="A331:A338"/>
    <mergeCell ref="A293:A299"/>
    <mergeCell ref="A301:A311"/>
    <mergeCell ref="A329:E329"/>
    <mergeCell ref="E430:H430"/>
    <mergeCell ref="B399:D399"/>
    <mergeCell ref="A384:A388"/>
    <mergeCell ref="B404:B407"/>
    <mergeCell ref="A340:A348"/>
    <mergeCell ref="A360:C360"/>
    <mergeCell ref="A361:E361"/>
    <mergeCell ref="A363:A371"/>
    <mergeCell ref="A372:A374"/>
    <mergeCell ref="A383:E383"/>
    <mergeCell ref="B408:B409"/>
  </mergeCells>
  <conditionalFormatting sqref="D313">
    <cfRule type="cellIs" dxfId="167" priority="33" operator="equal">
      <formula>"ITEM OBLIGATORI"</formula>
    </cfRule>
  </conditionalFormatting>
  <conditionalFormatting sqref="D417">
    <cfRule type="cellIs" dxfId="166" priority="32" operator="equal">
      <formula>"OBLIGATORI"</formula>
    </cfRule>
  </conditionalFormatting>
  <conditionalFormatting sqref="E6:E9 E182:E185 E202:E208 E371 E384:E385 E49:E51 E198 E237:E240 E196 E25 E11 E27 E53 E56 E59 E61:E62 E65:E71 E73 E78 E80:E81 E85:E86 E90 E95 E98:E100 E104:E108 E111 E115:E121 E128 E131 E133 E137:E140 E148 E152 E156 E164 E219 E235 E243 E258 E266:E267 E270:E273 E276 E279:E280 E288:E289 E292 E300 E310 E373 E387">
    <cfRule type="cellIs" dxfId="165" priority="31" operator="equal">
      <formula>"N"</formula>
    </cfRule>
  </conditionalFormatting>
  <conditionalFormatting sqref="E13">
    <cfRule type="cellIs" dxfId="164" priority="30" operator="equal">
      <formula>"N"</formula>
    </cfRule>
  </conditionalFormatting>
  <conditionalFormatting sqref="E189">
    <cfRule type="cellIs" dxfId="163" priority="29" operator="equal">
      <formula>"N"</formula>
    </cfRule>
  </conditionalFormatting>
  <conditionalFormatting sqref="E236">
    <cfRule type="cellIs" dxfId="162" priority="28" operator="equal">
      <formula>"N"</formula>
    </cfRule>
  </conditionalFormatting>
  <conditionalFormatting sqref="E259">
    <cfRule type="cellIs" dxfId="161" priority="27" operator="equal">
      <formula>"N"</formula>
    </cfRule>
  </conditionalFormatting>
  <conditionalFormatting sqref="E186">
    <cfRule type="cellIs" dxfId="160" priority="25" operator="equal">
      <formula>"N"</formula>
    </cfRule>
  </conditionalFormatting>
  <conditionalFormatting sqref="E14">
    <cfRule type="cellIs" dxfId="159" priority="24" operator="equal">
      <formula>"N"</formula>
    </cfRule>
  </conditionalFormatting>
  <conditionalFormatting sqref="E23">
    <cfRule type="cellIs" dxfId="158" priority="23" operator="equal">
      <formula>"N"</formula>
    </cfRule>
  </conditionalFormatting>
  <conditionalFormatting sqref="E72">
    <cfRule type="cellIs" dxfId="157" priority="22" operator="equal">
      <formula>"N"</formula>
    </cfRule>
  </conditionalFormatting>
  <conditionalFormatting sqref="E82">
    <cfRule type="cellIs" dxfId="156" priority="21" operator="equal">
      <formula>"N"</formula>
    </cfRule>
  </conditionalFormatting>
  <conditionalFormatting sqref="E112">
    <cfRule type="cellIs" dxfId="155" priority="20" operator="equal">
      <formula>"N"</formula>
    </cfRule>
  </conditionalFormatting>
  <conditionalFormatting sqref="E122:E124">
    <cfRule type="cellIs" dxfId="154" priority="19" operator="equal">
      <formula>"N"</formula>
    </cfRule>
  </conditionalFormatting>
  <conditionalFormatting sqref="E129">
    <cfRule type="cellIs" dxfId="153" priority="18" operator="equal">
      <formula>"N"</formula>
    </cfRule>
  </conditionalFormatting>
  <conditionalFormatting sqref="E157:E159">
    <cfRule type="cellIs" dxfId="152" priority="17" operator="equal">
      <formula>"N"</formula>
    </cfRule>
  </conditionalFormatting>
  <conditionalFormatting sqref="E167">
    <cfRule type="cellIs" dxfId="151" priority="16" operator="equal">
      <formula>"N"</formula>
    </cfRule>
  </conditionalFormatting>
  <conditionalFormatting sqref="E187">
    <cfRule type="cellIs" dxfId="150" priority="15" operator="equal">
      <formula>"N"</formula>
    </cfRule>
  </conditionalFormatting>
  <conditionalFormatting sqref="E190:E192">
    <cfRule type="cellIs" dxfId="149" priority="13" operator="equal">
      <formula>"N"</formula>
    </cfRule>
  </conditionalFormatting>
  <conditionalFormatting sqref="E195">
    <cfRule type="cellIs" dxfId="148" priority="12" operator="equal">
      <formula>"N"</formula>
    </cfRule>
  </conditionalFormatting>
  <conditionalFormatting sqref="E210:E212">
    <cfRule type="cellIs" dxfId="147" priority="11" operator="equal">
      <formula>"N"</formula>
    </cfRule>
  </conditionalFormatting>
  <conditionalFormatting sqref="E220">
    <cfRule type="cellIs" dxfId="146" priority="10" operator="equal">
      <formula>"N"</formula>
    </cfRule>
  </conditionalFormatting>
  <conditionalFormatting sqref="E225">
    <cfRule type="cellIs" dxfId="145" priority="9" operator="equal">
      <formula>"N"</formula>
    </cfRule>
  </conditionalFormatting>
  <conditionalFormatting sqref="E234">
    <cfRule type="cellIs" dxfId="144" priority="8" operator="equal">
      <formula>"N"</formula>
    </cfRule>
  </conditionalFormatting>
  <conditionalFormatting sqref="E248">
    <cfRule type="cellIs" dxfId="143" priority="7" operator="equal">
      <formula>"N"</formula>
    </cfRule>
  </conditionalFormatting>
  <conditionalFormatting sqref="E256">
    <cfRule type="cellIs" dxfId="142" priority="6" operator="equal">
      <formula>"N"</formula>
    </cfRule>
  </conditionalFormatting>
  <conditionalFormatting sqref="E265">
    <cfRule type="cellIs" dxfId="141" priority="5" operator="equal">
      <formula>"N"</formula>
    </cfRule>
  </conditionalFormatting>
  <conditionalFormatting sqref="E278">
    <cfRule type="cellIs" dxfId="140" priority="4" operator="equal">
      <formula>"N"</formula>
    </cfRule>
  </conditionalFormatting>
  <conditionalFormatting sqref="E274">
    <cfRule type="cellIs" dxfId="139" priority="1" operator="equal">
      <formula>"N"</formula>
    </cfRule>
  </conditionalFormatting>
  <dataValidations count="2">
    <dataValidation type="list" allowBlank="1" showInputMessage="1" showErrorMessage="1" error="Posar S/N" sqref="E189 E236" xr:uid="{00000000-0002-0000-0300-000000000000}">
      <formula1>$E$2:$E$3</formula1>
    </dataValidation>
    <dataValidation type="list" allowBlank="1" showInputMessage="1" showErrorMessage="1" error="Posar S/N" sqref="E340:E348 E6:E39 E362:E374 E384:E388 E49:E171 E190:E196 E198:E200 E330:E338 E182:E188 E202:E235 E237:E311" xr:uid="{00000000-0002-0000-0300-000001000000}">
      <formula1>Control</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42"/>
  <sheetViews>
    <sheetView showGridLines="0" workbookViewId="0">
      <selection activeCell="E3" sqref="E3"/>
    </sheetView>
  </sheetViews>
  <sheetFormatPr defaultColWidth="9.140625" defaultRowHeight="15.75"/>
  <cols>
    <col min="1" max="1" width="13.5703125" style="126" customWidth="1"/>
    <col min="2" max="2" width="5.42578125" style="127" customWidth="1"/>
    <col min="3" max="3" width="59.42578125" style="128" bestFit="1" customWidth="1"/>
    <col min="4" max="4" width="18" style="129" customWidth="1"/>
    <col min="5" max="5" width="14.42578125" style="130" customWidth="1"/>
    <col min="6" max="7" width="11.7109375" style="8" customWidth="1"/>
    <col min="8" max="8" width="12.140625" style="8" customWidth="1"/>
    <col min="9" max="16384" width="9.140625" style="8"/>
  </cols>
  <sheetData>
    <row r="1" spans="1:6" ht="21">
      <c r="A1" s="511" t="s">
        <v>416</v>
      </c>
      <c r="B1" s="511"/>
      <c r="C1" s="511"/>
      <c r="D1" s="511"/>
      <c r="E1" s="511"/>
    </row>
    <row r="2" spans="1:6" s="11" customFormat="1" ht="47.25" thickBot="1">
      <c r="A2" s="9"/>
      <c r="B2" s="10"/>
      <c r="C2" s="493" t="s">
        <v>467</v>
      </c>
      <c r="D2" s="493"/>
      <c r="E2" s="185" t="s">
        <v>418</v>
      </c>
    </row>
    <row r="3" spans="1:6" s="17" customFormat="1" thickBot="1">
      <c r="A3" s="12" t="s">
        <v>2</v>
      </c>
      <c r="B3" s="13" t="s">
        <v>3</v>
      </c>
      <c r="C3" s="14" t="s">
        <v>4</v>
      </c>
      <c r="D3" s="15" t="s">
        <v>8</v>
      </c>
      <c r="E3" s="356" t="s">
        <v>419</v>
      </c>
    </row>
    <row r="4" spans="1:6" s="17" customFormat="1" thickBot="1">
      <c r="A4" s="18"/>
      <c r="B4" s="19"/>
      <c r="C4" s="20"/>
      <c r="D4" s="183" t="s">
        <v>10</v>
      </c>
      <c r="E4" s="182" t="s">
        <v>420</v>
      </c>
    </row>
    <row r="5" spans="1:6" s="17" customFormat="1" ht="15.75" customHeight="1" thickBot="1">
      <c r="A5" s="477" t="s">
        <v>11</v>
      </c>
      <c r="B5" s="478"/>
      <c r="C5" s="478"/>
      <c r="D5" s="478"/>
      <c r="E5" s="498"/>
    </row>
    <row r="6" spans="1:6" s="17" customFormat="1" ht="15">
      <c r="A6" s="440" t="s">
        <v>12</v>
      </c>
      <c r="B6" s="21">
        <v>1</v>
      </c>
      <c r="C6" s="22" t="s">
        <v>13</v>
      </c>
      <c r="D6" s="221">
        <v>0</v>
      </c>
      <c r="E6" s="333" t="s">
        <v>419</v>
      </c>
    </row>
    <row r="7" spans="1:6" s="17" customFormat="1" ht="30">
      <c r="A7" s="441" t="s">
        <v>14</v>
      </c>
      <c r="B7" s="25">
        <f t="shared" ref="B7:B18" si="0">B6+1</f>
        <v>2</v>
      </c>
      <c r="C7" s="26" t="s">
        <v>15</v>
      </c>
      <c r="D7" s="27">
        <v>0</v>
      </c>
      <c r="E7" s="244" t="s">
        <v>419</v>
      </c>
    </row>
    <row r="8" spans="1:6" s="17" customFormat="1" ht="30">
      <c r="A8" s="468" t="s">
        <v>16</v>
      </c>
      <c r="B8" s="25">
        <f t="shared" si="0"/>
        <v>3</v>
      </c>
      <c r="C8" s="26" t="s">
        <v>17</v>
      </c>
      <c r="D8" s="27">
        <v>0</v>
      </c>
      <c r="E8" s="244" t="s">
        <v>419</v>
      </c>
    </row>
    <row r="9" spans="1:6" s="17" customFormat="1" ht="30">
      <c r="A9" s="469"/>
      <c r="B9" s="25">
        <f t="shared" si="0"/>
        <v>4</v>
      </c>
      <c r="C9" s="26" t="s">
        <v>18</v>
      </c>
      <c r="D9" s="27">
        <v>0</v>
      </c>
      <c r="E9" s="244" t="s">
        <v>419</v>
      </c>
    </row>
    <row r="10" spans="1:6" s="17" customFormat="1" ht="30">
      <c r="A10" s="440" t="s">
        <v>19</v>
      </c>
      <c r="B10" s="25">
        <f t="shared" si="0"/>
        <v>5</v>
      </c>
      <c r="C10" s="57" t="s">
        <v>20</v>
      </c>
      <c r="D10" s="29">
        <v>5</v>
      </c>
      <c r="E10" s="244" t="s">
        <v>419</v>
      </c>
    </row>
    <row r="11" spans="1:6" s="17" customFormat="1" ht="15">
      <c r="A11" s="466" t="s">
        <v>21</v>
      </c>
      <c r="B11" s="25">
        <f t="shared" si="0"/>
        <v>6</v>
      </c>
      <c r="C11" s="57" t="s">
        <v>22</v>
      </c>
      <c r="D11" s="27">
        <v>0</v>
      </c>
      <c r="E11" s="244" t="s">
        <v>419</v>
      </c>
    </row>
    <row r="12" spans="1:6" s="17" customFormat="1" ht="30">
      <c r="A12" s="470"/>
      <c r="B12" s="25">
        <f t="shared" si="0"/>
        <v>7</v>
      </c>
      <c r="C12" s="57" t="s">
        <v>23</v>
      </c>
      <c r="D12" s="59">
        <v>0</v>
      </c>
      <c r="E12" s="244" t="s">
        <v>419</v>
      </c>
    </row>
    <row r="13" spans="1:6" s="17" customFormat="1" ht="15.75" customHeight="1">
      <c r="A13" s="512" t="s">
        <v>421</v>
      </c>
      <c r="B13" s="25">
        <f t="shared" si="0"/>
        <v>8</v>
      </c>
      <c r="C13" s="60" t="s">
        <v>25</v>
      </c>
      <c r="D13" s="27">
        <v>0</v>
      </c>
      <c r="E13" s="312" t="s">
        <v>419</v>
      </c>
    </row>
    <row r="14" spans="1:6" s="17" customFormat="1" ht="17.25" customHeight="1">
      <c r="A14" s="513"/>
      <c r="B14" s="25">
        <f t="shared" si="0"/>
        <v>9</v>
      </c>
      <c r="C14" s="60" t="s">
        <v>26</v>
      </c>
      <c r="D14" s="27">
        <v>0</v>
      </c>
      <c r="E14" s="244" t="s">
        <v>419</v>
      </c>
    </row>
    <row r="15" spans="1:6" s="17" customFormat="1" ht="18" thickBot="1">
      <c r="A15" s="513"/>
      <c r="B15" s="25">
        <f t="shared" si="0"/>
        <v>10</v>
      </c>
      <c r="C15" s="33" t="s">
        <v>27</v>
      </c>
      <c r="D15" s="59">
        <v>0</v>
      </c>
      <c r="E15" s="407" t="s">
        <v>419</v>
      </c>
      <c r="F15" s="187">
        <f>COUNTIF(E16:E17,"s")</f>
        <v>0</v>
      </c>
    </row>
    <row r="16" spans="1:6" s="17" customFormat="1" ht="17.25">
      <c r="A16" s="513"/>
      <c r="B16" s="25">
        <f t="shared" si="0"/>
        <v>11</v>
      </c>
      <c r="C16" s="33" t="s">
        <v>28</v>
      </c>
      <c r="D16" s="245">
        <v>15</v>
      </c>
      <c r="E16" s="406" t="s">
        <v>419</v>
      </c>
      <c r="F16" s="184" t="str">
        <f>IF(F15&gt;1,"ERROR, seleccionar només una S","")</f>
        <v/>
      </c>
    </row>
    <row r="17" spans="1:6" s="17" customFormat="1" ht="18" thickBot="1">
      <c r="A17" s="513"/>
      <c r="B17" s="25">
        <f t="shared" si="0"/>
        <v>12</v>
      </c>
      <c r="C17" s="33" t="s">
        <v>29</v>
      </c>
      <c r="D17" s="246">
        <v>20</v>
      </c>
      <c r="E17" s="398" t="s">
        <v>419</v>
      </c>
    </row>
    <row r="18" spans="1:6" s="17" customFormat="1" ht="30">
      <c r="A18" s="513"/>
      <c r="B18" s="25">
        <f t="shared" si="0"/>
        <v>13</v>
      </c>
      <c r="C18" s="26" t="s">
        <v>30</v>
      </c>
      <c r="D18" s="34">
        <v>10</v>
      </c>
      <c r="E18" s="306" t="s">
        <v>419</v>
      </c>
    </row>
    <row r="19" spans="1:6" s="17" customFormat="1" ht="17.25">
      <c r="A19" s="513"/>
      <c r="B19" s="25">
        <f>B18+1</f>
        <v>14</v>
      </c>
      <c r="C19" s="26" t="s">
        <v>31</v>
      </c>
      <c r="D19" s="29">
        <v>5</v>
      </c>
      <c r="E19" s="244" t="s">
        <v>419</v>
      </c>
    </row>
    <row r="20" spans="1:6" s="17" customFormat="1" ht="32.25">
      <c r="A20" s="513"/>
      <c r="B20" s="25">
        <f>B19+1</f>
        <v>15</v>
      </c>
      <c r="C20" s="26" t="s">
        <v>32</v>
      </c>
      <c r="D20" s="29">
        <v>10</v>
      </c>
      <c r="E20" s="244" t="s">
        <v>419</v>
      </c>
    </row>
    <row r="21" spans="1:6" s="17" customFormat="1" ht="30">
      <c r="A21" s="513"/>
      <c r="B21" s="25">
        <f>B20+1</f>
        <v>16</v>
      </c>
      <c r="C21" s="26" t="s">
        <v>33</v>
      </c>
      <c r="D21" s="29">
        <v>5</v>
      </c>
      <c r="E21" s="244" t="s">
        <v>419</v>
      </c>
    </row>
    <row r="22" spans="1:6" s="17" customFormat="1" ht="106.5" customHeight="1">
      <c r="A22" s="514"/>
      <c r="B22" s="25">
        <f>B21+1</f>
        <v>17</v>
      </c>
      <c r="C22" s="26" t="s">
        <v>34</v>
      </c>
      <c r="D22" s="29">
        <v>15</v>
      </c>
      <c r="E22" s="312" t="s">
        <v>419</v>
      </c>
    </row>
    <row r="23" spans="1:6" s="17" customFormat="1" ht="30">
      <c r="A23" s="465" t="s">
        <v>35</v>
      </c>
      <c r="B23" s="25">
        <f>B22+1</f>
        <v>18</v>
      </c>
      <c r="C23" s="36" t="s">
        <v>36</v>
      </c>
      <c r="D23" s="27">
        <v>0</v>
      </c>
      <c r="E23" s="312" t="s">
        <v>419</v>
      </c>
    </row>
    <row r="24" spans="1:6" s="17" customFormat="1" ht="30">
      <c r="A24" s="465"/>
      <c r="B24" s="25">
        <f t="shared" ref="B24:B39" si="1">B23+1</f>
        <v>19</v>
      </c>
      <c r="C24" s="36" t="s">
        <v>37</v>
      </c>
      <c r="D24" s="25">
        <v>10</v>
      </c>
      <c r="E24" s="312" t="s">
        <v>419</v>
      </c>
    </row>
    <row r="25" spans="1:6" s="17" customFormat="1" ht="15">
      <c r="A25" s="465" t="s">
        <v>38</v>
      </c>
      <c r="B25" s="25">
        <f t="shared" si="1"/>
        <v>20</v>
      </c>
      <c r="C25" s="37" t="s">
        <v>39</v>
      </c>
      <c r="D25" s="23">
        <v>0</v>
      </c>
      <c r="E25" s="244" t="s">
        <v>419</v>
      </c>
    </row>
    <row r="26" spans="1:6" s="17" customFormat="1" ht="15">
      <c r="A26" s="465"/>
      <c r="B26" s="25">
        <f t="shared" si="1"/>
        <v>21</v>
      </c>
      <c r="C26" s="37" t="s">
        <v>40</v>
      </c>
      <c r="D26" s="29">
        <v>5</v>
      </c>
      <c r="E26" s="244" t="s">
        <v>419</v>
      </c>
    </row>
    <row r="27" spans="1:6" s="17" customFormat="1" ht="30">
      <c r="A27" s="465"/>
      <c r="B27" s="25">
        <f t="shared" si="1"/>
        <v>22</v>
      </c>
      <c r="C27" s="37" t="s">
        <v>41</v>
      </c>
      <c r="D27" s="27">
        <v>0</v>
      </c>
      <c r="E27" s="244" t="s">
        <v>419</v>
      </c>
    </row>
    <row r="28" spans="1:6" s="17" customFormat="1" ht="15">
      <c r="A28" s="441" t="s">
        <v>42</v>
      </c>
      <c r="B28" s="25">
        <f t="shared" si="1"/>
        <v>23</v>
      </c>
      <c r="C28" s="37" t="s">
        <v>43</v>
      </c>
      <c r="D28" s="31">
        <v>5</v>
      </c>
      <c r="E28" s="312" t="s">
        <v>419</v>
      </c>
    </row>
    <row r="29" spans="1:6" s="17" customFormat="1" ht="60.75" thickBot="1">
      <c r="A29" s="465" t="s">
        <v>44</v>
      </c>
      <c r="B29" s="25">
        <f t="shared" si="1"/>
        <v>24</v>
      </c>
      <c r="C29" s="33" t="s">
        <v>45</v>
      </c>
      <c r="D29" s="59">
        <v>0</v>
      </c>
      <c r="E29" s="407" t="s">
        <v>419</v>
      </c>
      <c r="F29" s="187">
        <f>COUNTIF(E30:E31,"s")</f>
        <v>0</v>
      </c>
    </row>
    <row r="30" spans="1:6" s="17" customFormat="1" ht="60">
      <c r="A30" s="465"/>
      <c r="B30" s="25">
        <f t="shared" si="1"/>
        <v>25</v>
      </c>
      <c r="C30" s="33" t="s">
        <v>46</v>
      </c>
      <c r="D30" s="245">
        <v>10</v>
      </c>
      <c r="E30" s="406" t="s">
        <v>419</v>
      </c>
      <c r="F30" s="184" t="str">
        <f>IF(F29&gt;1,"ERROR, seleccionar només una S","")</f>
        <v/>
      </c>
    </row>
    <row r="31" spans="1:6" s="17" customFormat="1" thickBot="1">
      <c r="A31" s="465"/>
      <c r="B31" s="25">
        <f t="shared" si="1"/>
        <v>26</v>
      </c>
      <c r="C31" s="38" t="s">
        <v>47</v>
      </c>
      <c r="D31" s="246">
        <v>20</v>
      </c>
      <c r="E31" s="398" t="s">
        <v>419</v>
      </c>
    </row>
    <row r="32" spans="1:6" s="17" customFormat="1" ht="45">
      <c r="A32" s="465"/>
      <c r="B32" s="25">
        <f t="shared" si="1"/>
        <v>27</v>
      </c>
      <c r="C32" s="26" t="s">
        <v>48</v>
      </c>
      <c r="D32" s="23">
        <v>0</v>
      </c>
      <c r="E32" s="244" t="s">
        <v>419</v>
      </c>
    </row>
    <row r="33" spans="1:5" s="17" customFormat="1" ht="45">
      <c r="A33" s="465"/>
      <c r="B33" s="25">
        <f t="shared" si="1"/>
        <v>28</v>
      </c>
      <c r="C33" s="26" t="s">
        <v>49</v>
      </c>
      <c r="D33" s="29">
        <v>10</v>
      </c>
      <c r="E33" s="244" t="s">
        <v>419</v>
      </c>
    </row>
    <row r="34" spans="1:5" s="17" customFormat="1" ht="15">
      <c r="A34" s="465"/>
      <c r="B34" s="25">
        <f t="shared" si="1"/>
        <v>29</v>
      </c>
      <c r="C34" s="39" t="s">
        <v>50</v>
      </c>
      <c r="D34" s="29">
        <v>20</v>
      </c>
      <c r="E34" s="244" t="s">
        <v>419</v>
      </c>
    </row>
    <row r="35" spans="1:5" s="17" customFormat="1" ht="15">
      <c r="A35" s="465" t="s">
        <v>51</v>
      </c>
      <c r="B35" s="25">
        <f t="shared" si="1"/>
        <v>30</v>
      </c>
      <c r="C35" s="33" t="s">
        <v>52</v>
      </c>
      <c r="D35" s="27">
        <v>0</v>
      </c>
      <c r="E35" s="244" t="s">
        <v>419</v>
      </c>
    </row>
    <row r="36" spans="1:5" s="17" customFormat="1" ht="15">
      <c r="A36" s="465"/>
      <c r="B36" s="25">
        <f t="shared" si="1"/>
        <v>31</v>
      </c>
      <c r="C36" s="57" t="s">
        <v>53</v>
      </c>
      <c r="D36" s="27">
        <v>0</v>
      </c>
      <c r="E36" s="244" t="s">
        <v>419</v>
      </c>
    </row>
    <row r="37" spans="1:5" s="17" customFormat="1" ht="30">
      <c r="A37" s="465"/>
      <c r="B37" s="25">
        <f t="shared" si="1"/>
        <v>32</v>
      </c>
      <c r="C37" s="26" t="s">
        <v>54</v>
      </c>
      <c r="D37" s="29">
        <v>5</v>
      </c>
      <c r="E37" s="244" t="s">
        <v>419</v>
      </c>
    </row>
    <row r="38" spans="1:5" s="17" customFormat="1" ht="45">
      <c r="A38" s="466"/>
      <c r="B38" s="25">
        <f t="shared" si="1"/>
        <v>33</v>
      </c>
      <c r="C38" s="40" t="s">
        <v>55</v>
      </c>
      <c r="D38" s="31">
        <v>20</v>
      </c>
      <c r="E38" s="244" t="s">
        <v>419</v>
      </c>
    </row>
    <row r="39" spans="1:5" s="17" customFormat="1" ht="30.75" thickBot="1">
      <c r="A39" s="467"/>
      <c r="B39" s="41">
        <f t="shared" si="1"/>
        <v>34</v>
      </c>
      <c r="C39" s="283" t="s">
        <v>56</v>
      </c>
      <c r="D39" s="71">
        <v>5</v>
      </c>
      <c r="E39" s="404" t="s">
        <v>419</v>
      </c>
    </row>
    <row r="40" spans="1:5" s="17" customFormat="1" thickBot="1">
      <c r="A40" s="42"/>
      <c r="B40" s="228"/>
      <c r="C40" s="45" t="s">
        <v>57</v>
      </c>
      <c r="D40" s="231">
        <v>170</v>
      </c>
      <c r="E40" s="16"/>
    </row>
    <row r="41" spans="1:5" s="17" customFormat="1" thickBot="1">
      <c r="A41" s="42"/>
      <c r="B41" s="43"/>
      <c r="C41" s="448" t="s">
        <v>422</v>
      </c>
      <c r="D41" s="234">
        <f>SUMIF($E$6:$E$39,"S",D6:D39)</f>
        <v>0</v>
      </c>
      <c r="E41" s="16"/>
    </row>
    <row r="42" spans="1:5" s="17" customFormat="1" thickBot="1">
      <c r="A42" s="42"/>
      <c r="B42" s="43"/>
      <c r="C42" s="44"/>
      <c r="D42" s="232">
        <f>D41/D40</f>
        <v>0</v>
      </c>
      <c r="E42" s="16"/>
    </row>
    <row r="43" spans="1:5" s="17" customFormat="1" thickBot="1">
      <c r="A43" s="42"/>
      <c r="B43" s="43"/>
      <c r="C43" s="45"/>
      <c r="D43" s="46"/>
      <c r="E43" s="16"/>
    </row>
    <row r="44" spans="1:5" s="17" customFormat="1" thickBot="1">
      <c r="A44" s="47"/>
      <c r="B44" s="48"/>
      <c r="C44" s="256" t="s">
        <v>191</v>
      </c>
      <c r="D44" s="225">
        <f>COUNTIF(D6:D39,"=0")</f>
        <v>16</v>
      </c>
      <c r="E44" s="160"/>
    </row>
    <row r="45" spans="1:5" s="51" customFormat="1" thickBot="1">
      <c r="A45" s="49"/>
      <c r="B45" s="48"/>
      <c r="C45" s="255" t="s">
        <v>423</v>
      </c>
      <c r="D45" s="252">
        <f>COUNTIFS(D6:D39,"=0",$E$6:$E$39,"=S")</f>
        <v>0</v>
      </c>
      <c r="E45" s="345"/>
    </row>
    <row r="46" spans="1:5" s="51" customFormat="1" thickBot="1">
      <c r="A46" s="49"/>
      <c r="B46" s="48"/>
      <c r="C46" s="52"/>
      <c r="D46" s="238">
        <f>D45/D44</f>
        <v>0</v>
      </c>
      <c r="E46" s="50"/>
    </row>
    <row r="47" spans="1:5" s="17" customFormat="1" thickBot="1">
      <c r="A47" s="18"/>
      <c r="B47" s="53"/>
      <c r="C47" s="54"/>
      <c r="D47" s="18"/>
      <c r="E47" s="55"/>
    </row>
    <row r="48" spans="1:5" s="17" customFormat="1" ht="15.75" customHeight="1" thickBot="1">
      <c r="A48" s="477" t="s">
        <v>59</v>
      </c>
      <c r="B48" s="478"/>
      <c r="C48" s="478"/>
      <c r="D48" s="478"/>
      <c r="E48" s="498"/>
    </row>
    <row r="49" spans="1:5" s="17" customFormat="1" ht="30">
      <c r="A49" s="446" t="s">
        <v>60</v>
      </c>
      <c r="B49" s="21">
        <f>B39+1</f>
        <v>35</v>
      </c>
      <c r="C49" s="311" t="s">
        <v>61</v>
      </c>
      <c r="D49" s="221">
        <v>0</v>
      </c>
      <c r="E49" s="244" t="s">
        <v>419</v>
      </c>
    </row>
    <row r="50" spans="1:5" s="17" customFormat="1" ht="30">
      <c r="A50" s="443" t="s">
        <v>14</v>
      </c>
      <c r="B50" s="25">
        <f>B49+1</f>
        <v>36</v>
      </c>
      <c r="C50" s="57" t="s">
        <v>15</v>
      </c>
      <c r="D50" s="27">
        <v>0</v>
      </c>
      <c r="E50" s="244" t="s">
        <v>419</v>
      </c>
    </row>
    <row r="51" spans="1:5" s="17" customFormat="1" ht="30">
      <c r="A51" s="459" t="s">
        <v>62</v>
      </c>
      <c r="B51" s="25">
        <f t="shared" ref="B51:B114" si="2">B50+1</f>
        <v>37</v>
      </c>
      <c r="C51" s="57" t="s">
        <v>63</v>
      </c>
      <c r="D51" s="27">
        <v>0</v>
      </c>
      <c r="E51" s="244" t="s">
        <v>419</v>
      </c>
    </row>
    <row r="52" spans="1:5" s="17" customFormat="1" ht="15">
      <c r="A52" s="459"/>
      <c r="B52" s="25">
        <f t="shared" si="2"/>
        <v>38</v>
      </c>
      <c r="C52" s="57" t="s">
        <v>64</v>
      </c>
      <c r="D52" s="29">
        <v>15</v>
      </c>
      <c r="E52" s="244" t="s">
        <v>419</v>
      </c>
    </row>
    <row r="53" spans="1:5" s="17" customFormat="1" ht="15">
      <c r="A53" s="459"/>
      <c r="B53" s="25">
        <f t="shared" si="2"/>
        <v>39</v>
      </c>
      <c r="C53" s="57" t="s">
        <v>65</v>
      </c>
      <c r="D53" s="27">
        <v>0</v>
      </c>
      <c r="E53" s="244" t="s">
        <v>419</v>
      </c>
    </row>
    <row r="54" spans="1:5" s="17" customFormat="1" ht="15">
      <c r="A54" s="459"/>
      <c r="B54" s="25">
        <f t="shared" si="2"/>
        <v>40</v>
      </c>
      <c r="C54" s="57" t="s">
        <v>66</v>
      </c>
      <c r="D54" s="27">
        <v>0</v>
      </c>
      <c r="E54" s="244" t="s">
        <v>419</v>
      </c>
    </row>
    <row r="55" spans="1:5" s="17" customFormat="1" ht="30">
      <c r="A55" s="459"/>
      <c r="B55" s="25">
        <f t="shared" si="2"/>
        <v>41</v>
      </c>
      <c r="C55" s="57" t="s">
        <v>67</v>
      </c>
      <c r="D55" s="29">
        <v>15</v>
      </c>
      <c r="E55" s="244" t="s">
        <v>419</v>
      </c>
    </row>
    <row r="56" spans="1:5" s="17" customFormat="1" ht="47.25">
      <c r="A56" s="459"/>
      <c r="B56" s="25">
        <f t="shared" si="2"/>
        <v>42</v>
      </c>
      <c r="C56" s="57" t="s">
        <v>68</v>
      </c>
      <c r="D56" s="27">
        <v>0</v>
      </c>
      <c r="E56" s="244" t="s">
        <v>419</v>
      </c>
    </row>
    <row r="57" spans="1:5" s="17" customFormat="1" ht="17.25">
      <c r="A57" s="459"/>
      <c r="B57" s="25">
        <f t="shared" si="2"/>
        <v>43</v>
      </c>
      <c r="C57" s="57" t="s">
        <v>69</v>
      </c>
      <c r="D57" s="29">
        <v>15</v>
      </c>
      <c r="E57" s="244" t="s">
        <v>419</v>
      </c>
    </row>
    <row r="58" spans="1:5" s="17" customFormat="1" ht="30">
      <c r="A58" s="459"/>
      <c r="B58" s="25">
        <f t="shared" si="2"/>
        <v>44</v>
      </c>
      <c r="C58" s="57" t="s">
        <v>70</v>
      </c>
      <c r="D58" s="29">
        <v>15</v>
      </c>
      <c r="E58" s="244" t="s">
        <v>419</v>
      </c>
    </row>
    <row r="59" spans="1:5" s="17" customFormat="1" ht="15">
      <c r="A59" s="459"/>
      <c r="B59" s="25">
        <f t="shared" si="2"/>
        <v>45</v>
      </c>
      <c r="C59" s="57" t="s">
        <v>71</v>
      </c>
      <c r="D59" s="27">
        <v>0</v>
      </c>
      <c r="E59" s="244" t="s">
        <v>419</v>
      </c>
    </row>
    <row r="60" spans="1:5" s="17" customFormat="1" ht="15">
      <c r="A60" s="459"/>
      <c r="B60" s="25">
        <f t="shared" si="2"/>
        <v>46</v>
      </c>
      <c r="C60" s="57" t="s">
        <v>72</v>
      </c>
      <c r="D60" s="29">
        <v>5</v>
      </c>
      <c r="E60" s="244" t="s">
        <v>419</v>
      </c>
    </row>
    <row r="61" spans="1:5" s="17" customFormat="1" ht="15">
      <c r="A61" s="459"/>
      <c r="B61" s="25">
        <f t="shared" si="2"/>
        <v>47</v>
      </c>
      <c r="C61" s="57" t="s">
        <v>73</v>
      </c>
      <c r="D61" s="27">
        <v>0</v>
      </c>
      <c r="E61" s="244" t="s">
        <v>419</v>
      </c>
    </row>
    <row r="62" spans="1:5" s="17" customFormat="1" ht="15">
      <c r="A62" s="459"/>
      <c r="B62" s="25">
        <f t="shared" si="2"/>
        <v>48</v>
      </c>
      <c r="C62" s="57" t="s">
        <v>74</v>
      </c>
      <c r="D62" s="27">
        <v>0</v>
      </c>
      <c r="E62" s="244" t="s">
        <v>419</v>
      </c>
    </row>
    <row r="63" spans="1:5" s="17" customFormat="1" ht="15">
      <c r="A63" s="459"/>
      <c r="B63" s="25">
        <f t="shared" si="2"/>
        <v>49</v>
      </c>
      <c r="C63" s="57" t="s">
        <v>75</v>
      </c>
      <c r="D63" s="29">
        <v>10</v>
      </c>
      <c r="E63" s="244" t="s">
        <v>419</v>
      </c>
    </row>
    <row r="64" spans="1:5" s="17" customFormat="1" ht="30">
      <c r="A64" s="459"/>
      <c r="B64" s="25">
        <f t="shared" si="2"/>
        <v>50</v>
      </c>
      <c r="C64" s="57" t="s">
        <v>76</v>
      </c>
      <c r="D64" s="29">
        <v>5</v>
      </c>
      <c r="E64" s="244" t="s">
        <v>419</v>
      </c>
    </row>
    <row r="65" spans="1:5" s="17" customFormat="1" ht="15">
      <c r="A65" s="459"/>
      <c r="B65" s="25">
        <f t="shared" si="2"/>
        <v>51</v>
      </c>
      <c r="C65" s="57" t="s">
        <v>77</v>
      </c>
      <c r="D65" s="27">
        <v>0</v>
      </c>
      <c r="E65" s="244" t="s">
        <v>419</v>
      </c>
    </row>
    <row r="66" spans="1:5" s="17" customFormat="1" ht="15">
      <c r="A66" s="459"/>
      <c r="B66" s="25">
        <f t="shared" si="2"/>
        <v>52</v>
      </c>
      <c r="C66" s="57" t="s">
        <v>78</v>
      </c>
      <c r="D66" s="27">
        <v>0</v>
      </c>
      <c r="E66" s="244" t="s">
        <v>419</v>
      </c>
    </row>
    <row r="67" spans="1:5" s="17" customFormat="1" ht="15">
      <c r="A67" s="459"/>
      <c r="B67" s="25">
        <f t="shared" si="2"/>
        <v>53</v>
      </c>
      <c r="C67" s="57" t="s">
        <v>79</v>
      </c>
      <c r="D67" s="27">
        <v>0</v>
      </c>
      <c r="E67" s="244" t="s">
        <v>419</v>
      </c>
    </row>
    <row r="68" spans="1:5" s="17" customFormat="1" ht="15">
      <c r="A68" s="459"/>
      <c r="B68" s="25">
        <f t="shared" si="2"/>
        <v>54</v>
      </c>
      <c r="C68" s="57" t="s">
        <v>80</v>
      </c>
      <c r="D68" s="27">
        <v>0</v>
      </c>
      <c r="E68" s="244" t="s">
        <v>419</v>
      </c>
    </row>
    <row r="69" spans="1:5" s="17" customFormat="1" ht="15">
      <c r="A69" s="459"/>
      <c r="B69" s="25">
        <f t="shared" si="2"/>
        <v>55</v>
      </c>
      <c r="C69" s="57" t="s">
        <v>81</v>
      </c>
      <c r="D69" s="27">
        <v>0</v>
      </c>
      <c r="E69" s="244" t="s">
        <v>419</v>
      </c>
    </row>
    <row r="70" spans="1:5" s="17" customFormat="1" ht="15">
      <c r="A70" s="459"/>
      <c r="B70" s="25">
        <f t="shared" si="2"/>
        <v>56</v>
      </c>
      <c r="C70" s="57" t="s">
        <v>82</v>
      </c>
      <c r="D70" s="27">
        <v>0</v>
      </c>
      <c r="E70" s="244" t="s">
        <v>419</v>
      </c>
    </row>
    <row r="71" spans="1:5" s="17" customFormat="1" ht="15">
      <c r="A71" s="459"/>
      <c r="B71" s="25">
        <f t="shared" si="2"/>
        <v>57</v>
      </c>
      <c r="C71" s="57" t="s">
        <v>83</v>
      </c>
      <c r="D71" s="27">
        <v>0</v>
      </c>
      <c r="E71" s="244" t="s">
        <v>419</v>
      </c>
    </row>
    <row r="72" spans="1:5" s="17" customFormat="1" ht="15">
      <c r="A72" s="459"/>
      <c r="B72" s="25">
        <f t="shared" si="2"/>
        <v>58</v>
      </c>
      <c r="C72" s="57" t="s">
        <v>84</v>
      </c>
      <c r="D72" s="27">
        <v>0</v>
      </c>
      <c r="E72" s="244" t="s">
        <v>419</v>
      </c>
    </row>
    <row r="73" spans="1:5" s="17" customFormat="1" ht="15">
      <c r="A73" s="459"/>
      <c r="B73" s="25">
        <f t="shared" si="2"/>
        <v>59</v>
      </c>
      <c r="C73" s="57" t="s">
        <v>85</v>
      </c>
      <c r="D73" s="59">
        <v>0</v>
      </c>
      <c r="E73" s="312" t="s">
        <v>419</v>
      </c>
    </row>
    <row r="74" spans="1:5" s="17" customFormat="1" ht="15">
      <c r="A74" s="459"/>
      <c r="B74" s="25">
        <f t="shared" si="2"/>
        <v>60</v>
      </c>
      <c r="C74" s="60" t="s">
        <v>86</v>
      </c>
      <c r="D74" s="27">
        <v>0</v>
      </c>
      <c r="E74" s="318" t="s">
        <v>419</v>
      </c>
    </row>
    <row r="75" spans="1:5" s="17" customFormat="1" ht="15">
      <c r="A75" s="459"/>
      <c r="B75" s="25">
        <f t="shared" si="2"/>
        <v>61</v>
      </c>
      <c r="C75" s="60" t="s">
        <v>87</v>
      </c>
      <c r="D75" s="81">
        <v>10</v>
      </c>
      <c r="E75" s="408" t="s">
        <v>419</v>
      </c>
    </row>
    <row r="76" spans="1:5" s="17" customFormat="1" ht="15">
      <c r="A76" s="459"/>
      <c r="B76" s="25">
        <f t="shared" si="2"/>
        <v>62</v>
      </c>
      <c r="C76" s="60" t="s">
        <v>88</v>
      </c>
      <c r="D76" s="27">
        <v>0</v>
      </c>
      <c r="E76" s="306" t="s">
        <v>419</v>
      </c>
    </row>
    <row r="77" spans="1:5" s="17" customFormat="1" ht="15">
      <c r="A77" s="459"/>
      <c r="B77" s="25">
        <f t="shared" si="2"/>
        <v>63</v>
      </c>
      <c r="C77" s="60" t="s">
        <v>89</v>
      </c>
      <c r="D77" s="25">
        <v>10</v>
      </c>
      <c r="E77" s="244" t="s">
        <v>419</v>
      </c>
    </row>
    <row r="78" spans="1:5" s="17" customFormat="1" ht="15">
      <c r="A78" s="459"/>
      <c r="B78" s="25">
        <f t="shared" si="2"/>
        <v>64</v>
      </c>
      <c r="C78" s="57" t="s">
        <v>90</v>
      </c>
      <c r="D78" s="23">
        <v>0</v>
      </c>
      <c r="E78" s="306" t="s">
        <v>419</v>
      </c>
    </row>
    <row r="79" spans="1:5" s="17" customFormat="1" ht="15">
      <c r="A79" s="459"/>
      <c r="B79" s="25">
        <f t="shared" si="2"/>
        <v>65</v>
      </c>
      <c r="C79" s="57" t="s">
        <v>91</v>
      </c>
      <c r="D79" s="27">
        <v>0</v>
      </c>
      <c r="E79" s="318" t="s">
        <v>419</v>
      </c>
    </row>
    <row r="80" spans="1:5" s="17" customFormat="1" ht="30">
      <c r="A80" s="459"/>
      <c r="B80" s="25">
        <f t="shared" si="2"/>
        <v>66</v>
      </c>
      <c r="C80" s="57" t="s">
        <v>92</v>
      </c>
      <c r="D80" s="27">
        <v>0</v>
      </c>
      <c r="E80" s="244" t="s">
        <v>419</v>
      </c>
    </row>
    <row r="81" spans="1:6" s="17" customFormat="1" ht="30">
      <c r="A81" s="459"/>
      <c r="B81" s="25">
        <f t="shared" si="2"/>
        <v>67</v>
      </c>
      <c r="C81" s="57" t="s">
        <v>93</v>
      </c>
      <c r="D81" s="27">
        <v>0</v>
      </c>
      <c r="E81" s="244" t="s">
        <v>419</v>
      </c>
    </row>
    <row r="82" spans="1:6" s="17" customFormat="1" ht="15">
      <c r="A82" s="459"/>
      <c r="B82" s="25">
        <f t="shared" si="2"/>
        <v>68</v>
      </c>
      <c r="C82" s="57" t="s">
        <v>94</v>
      </c>
      <c r="D82" s="27">
        <v>0</v>
      </c>
      <c r="E82" s="244" t="s">
        <v>419</v>
      </c>
    </row>
    <row r="83" spans="1:6" s="17" customFormat="1" ht="15">
      <c r="A83" s="459"/>
      <c r="B83" s="25">
        <f t="shared" si="2"/>
        <v>69</v>
      </c>
      <c r="C83" s="57" t="s">
        <v>95</v>
      </c>
      <c r="D83" s="27">
        <v>0</v>
      </c>
      <c r="E83" s="318" t="s">
        <v>419</v>
      </c>
    </row>
    <row r="84" spans="1:6" s="17" customFormat="1" ht="15">
      <c r="A84" s="459"/>
      <c r="B84" s="25">
        <f t="shared" si="2"/>
        <v>70</v>
      </c>
      <c r="C84" s="57" t="s">
        <v>96</v>
      </c>
      <c r="D84" s="27">
        <v>0</v>
      </c>
      <c r="E84" s="318" t="s">
        <v>419</v>
      </c>
    </row>
    <row r="85" spans="1:6" s="17" customFormat="1" ht="30">
      <c r="A85" s="459"/>
      <c r="B85" s="25">
        <f t="shared" si="2"/>
        <v>71</v>
      </c>
      <c r="C85" s="57" t="s">
        <v>97</v>
      </c>
      <c r="D85" s="27">
        <v>0</v>
      </c>
      <c r="E85" s="244" t="s">
        <v>419</v>
      </c>
    </row>
    <row r="86" spans="1:6" s="17" customFormat="1" ht="15">
      <c r="A86" s="459"/>
      <c r="B86" s="25">
        <f t="shared" si="2"/>
        <v>72</v>
      </c>
      <c r="C86" s="57" t="s">
        <v>98</v>
      </c>
      <c r="D86" s="27">
        <v>0</v>
      </c>
      <c r="E86" s="244" t="s">
        <v>419</v>
      </c>
    </row>
    <row r="87" spans="1:6" s="17" customFormat="1" ht="15">
      <c r="A87" s="459"/>
      <c r="B87" s="25">
        <f t="shared" si="2"/>
        <v>73</v>
      </c>
      <c r="C87" s="57" t="s">
        <v>99</v>
      </c>
      <c r="D87" s="29">
        <v>5</v>
      </c>
      <c r="E87" s="244" t="s">
        <v>419</v>
      </c>
    </row>
    <row r="88" spans="1:6" s="17" customFormat="1" ht="15">
      <c r="A88" s="459"/>
      <c r="B88" s="25">
        <f t="shared" si="2"/>
        <v>74</v>
      </c>
      <c r="C88" s="57" t="s">
        <v>100</v>
      </c>
      <c r="D88" s="29">
        <v>5</v>
      </c>
      <c r="E88" s="244" t="s">
        <v>419</v>
      </c>
    </row>
    <row r="89" spans="1:6" s="17" customFormat="1" ht="15">
      <c r="A89" s="459"/>
      <c r="B89" s="25">
        <f t="shared" si="2"/>
        <v>75</v>
      </c>
      <c r="C89" s="57" t="s">
        <v>101</v>
      </c>
      <c r="D89" s="31">
        <v>5</v>
      </c>
      <c r="E89" s="244" t="s">
        <v>419</v>
      </c>
    </row>
    <row r="90" spans="1:6" s="17" customFormat="1" ht="30">
      <c r="A90" s="459" t="s">
        <v>102</v>
      </c>
      <c r="B90" s="25">
        <f t="shared" si="2"/>
        <v>76</v>
      </c>
      <c r="C90" s="60" t="s">
        <v>103</v>
      </c>
      <c r="D90" s="59">
        <v>0</v>
      </c>
      <c r="E90" s="312" t="s">
        <v>419</v>
      </c>
    </row>
    <row r="91" spans="1:6" s="17" customFormat="1" ht="30.75" thickBot="1">
      <c r="A91" s="459"/>
      <c r="B91" s="25">
        <f t="shared" si="2"/>
        <v>77</v>
      </c>
      <c r="C91" s="60" t="s">
        <v>104</v>
      </c>
      <c r="D91" s="59">
        <v>0</v>
      </c>
      <c r="E91" s="407" t="s">
        <v>419</v>
      </c>
      <c r="F91" s="187">
        <f>COUNTIF(E92:E93,"s")</f>
        <v>0</v>
      </c>
    </row>
    <row r="92" spans="1:6" s="17" customFormat="1" ht="30">
      <c r="A92" s="459"/>
      <c r="B92" s="25">
        <f t="shared" si="2"/>
        <v>78</v>
      </c>
      <c r="C92" s="60" t="s">
        <v>105</v>
      </c>
      <c r="D92" s="245">
        <v>10</v>
      </c>
      <c r="E92" s="406" t="s">
        <v>419</v>
      </c>
      <c r="F92" s="184" t="str">
        <f>IF(F91&gt;1,"ERROR, seleccionar només una S","")</f>
        <v/>
      </c>
    </row>
    <row r="93" spans="1:6" s="17" customFormat="1" ht="30.75" thickBot="1">
      <c r="A93" s="459"/>
      <c r="B93" s="25">
        <f t="shared" si="2"/>
        <v>79</v>
      </c>
      <c r="C93" s="60" t="s">
        <v>106</v>
      </c>
      <c r="D93" s="246">
        <v>15</v>
      </c>
      <c r="E93" s="398" t="s">
        <v>419</v>
      </c>
    </row>
    <row r="94" spans="1:6" s="17" customFormat="1" ht="15">
      <c r="A94" s="459"/>
      <c r="B94" s="25">
        <f t="shared" si="2"/>
        <v>80</v>
      </c>
      <c r="C94" s="57" t="s">
        <v>107</v>
      </c>
      <c r="D94" s="61">
        <v>5</v>
      </c>
      <c r="E94" s="306" t="s">
        <v>419</v>
      </c>
    </row>
    <row r="95" spans="1:6" s="17" customFormat="1" ht="30">
      <c r="A95" s="459"/>
      <c r="B95" s="25">
        <f t="shared" si="2"/>
        <v>81</v>
      </c>
      <c r="C95" s="60" t="s">
        <v>108</v>
      </c>
      <c r="D95" s="59">
        <v>0</v>
      </c>
      <c r="E95" s="312" t="s">
        <v>419</v>
      </c>
    </row>
    <row r="96" spans="1:6" s="17" customFormat="1" ht="30">
      <c r="A96" s="459"/>
      <c r="B96" s="25">
        <f t="shared" si="2"/>
        <v>82</v>
      </c>
      <c r="C96" s="60" t="s">
        <v>109</v>
      </c>
      <c r="D96" s="27">
        <v>0</v>
      </c>
      <c r="E96" s="244" t="s">
        <v>419</v>
      </c>
    </row>
    <row r="97" spans="1:5" s="17" customFormat="1" ht="15">
      <c r="A97" s="459"/>
      <c r="B97" s="25">
        <f t="shared" si="2"/>
        <v>83</v>
      </c>
      <c r="C97" s="60" t="s">
        <v>110</v>
      </c>
      <c r="D97" s="25">
        <v>10</v>
      </c>
      <c r="E97" s="318" t="s">
        <v>419</v>
      </c>
    </row>
    <row r="98" spans="1:5" s="17" customFormat="1" ht="60">
      <c r="A98" s="459"/>
      <c r="B98" s="25">
        <f t="shared" si="2"/>
        <v>84</v>
      </c>
      <c r="C98" s="60" t="s">
        <v>111</v>
      </c>
      <c r="D98" s="23">
        <v>0</v>
      </c>
      <c r="E98" s="306" t="s">
        <v>419</v>
      </c>
    </row>
    <row r="99" spans="1:5" s="17" customFormat="1" ht="30">
      <c r="A99" s="459"/>
      <c r="B99" s="25">
        <f t="shared" si="2"/>
        <v>85</v>
      </c>
      <c r="C99" s="60" t="s">
        <v>112</v>
      </c>
      <c r="D99" s="27">
        <v>0</v>
      </c>
      <c r="E99" s="244" t="s">
        <v>419</v>
      </c>
    </row>
    <row r="100" spans="1:5" s="17" customFormat="1" ht="30">
      <c r="A100" s="459"/>
      <c r="B100" s="25">
        <f t="shared" si="2"/>
        <v>86</v>
      </c>
      <c r="C100" s="60" t="s">
        <v>113</v>
      </c>
      <c r="D100" s="27">
        <v>0</v>
      </c>
      <c r="E100" s="244" t="s">
        <v>419</v>
      </c>
    </row>
    <row r="101" spans="1:5" s="17" customFormat="1" ht="15">
      <c r="A101" s="459"/>
      <c r="B101" s="25">
        <f t="shared" si="2"/>
        <v>87</v>
      </c>
      <c r="C101" s="57" t="s">
        <v>114</v>
      </c>
      <c r="D101" s="34">
        <v>20</v>
      </c>
      <c r="E101" s="244" t="s">
        <v>419</v>
      </c>
    </row>
    <row r="102" spans="1:5" s="17" customFormat="1" ht="15">
      <c r="A102" s="459"/>
      <c r="B102" s="25">
        <f t="shared" si="2"/>
        <v>88</v>
      </c>
      <c r="C102" s="57" t="s">
        <v>115</v>
      </c>
      <c r="D102" s="29">
        <v>5</v>
      </c>
      <c r="E102" s="244" t="s">
        <v>419</v>
      </c>
    </row>
    <row r="103" spans="1:5" s="17" customFormat="1" ht="15">
      <c r="A103" s="459"/>
      <c r="B103" s="25">
        <f t="shared" si="2"/>
        <v>89</v>
      </c>
      <c r="C103" s="57" t="s">
        <v>116</v>
      </c>
      <c r="D103" s="29">
        <v>5</v>
      </c>
      <c r="E103" s="244" t="s">
        <v>419</v>
      </c>
    </row>
    <row r="104" spans="1:5" s="17" customFormat="1" ht="45">
      <c r="A104" s="459"/>
      <c r="B104" s="25">
        <f t="shared" si="2"/>
        <v>90</v>
      </c>
      <c r="C104" s="26" t="s">
        <v>117</v>
      </c>
      <c r="D104" s="27">
        <v>0</v>
      </c>
      <c r="E104" s="244" t="s">
        <v>419</v>
      </c>
    </row>
    <row r="105" spans="1:5" s="17" customFormat="1" ht="45">
      <c r="A105" s="443" t="s">
        <v>118</v>
      </c>
      <c r="B105" s="25">
        <f t="shared" si="2"/>
        <v>91</v>
      </c>
      <c r="C105" s="57" t="s">
        <v>119</v>
      </c>
      <c r="D105" s="27">
        <v>0</v>
      </c>
      <c r="E105" s="244" t="s">
        <v>419</v>
      </c>
    </row>
    <row r="106" spans="1:5" s="17" customFormat="1" ht="30">
      <c r="A106" s="443" t="s">
        <v>14</v>
      </c>
      <c r="B106" s="25">
        <f t="shared" si="2"/>
        <v>92</v>
      </c>
      <c r="C106" s="57" t="s">
        <v>120</v>
      </c>
      <c r="D106" s="27">
        <v>0</v>
      </c>
      <c r="E106" s="244" t="s">
        <v>419</v>
      </c>
    </row>
    <row r="107" spans="1:5" s="17" customFormat="1" ht="30">
      <c r="A107" s="459" t="s">
        <v>121</v>
      </c>
      <c r="B107" s="25">
        <f t="shared" si="2"/>
        <v>93</v>
      </c>
      <c r="C107" s="57" t="s">
        <v>122</v>
      </c>
      <c r="D107" s="27">
        <v>0</v>
      </c>
      <c r="E107" s="244" t="s">
        <v>419</v>
      </c>
    </row>
    <row r="108" spans="1:5" s="17" customFormat="1" ht="60">
      <c r="A108" s="459"/>
      <c r="B108" s="25">
        <f t="shared" si="2"/>
        <v>94</v>
      </c>
      <c r="C108" s="57" t="s">
        <v>123</v>
      </c>
      <c r="D108" s="27">
        <v>0</v>
      </c>
      <c r="E108" s="244" t="s">
        <v>419</v>
      </c>
    </row>
    <row r="109" spans="1:5" s="17" customFormat="1" ht="60">
      <c r="A109" s="459"/>
      <c r="B109" s="25">
        <f t="shared" si="2"/>
        <v>95</v>
      </c>
      <c r="C109" s="57" t="s">
        <v>124</v>
      </c>
      <c r="D109" s="29">
        <v>10</v>
      </c>
      <c r="E109" s="244" t="s">
        <v>419</v>
      </c>
    </row>
    <row r="110" spans="1:5" s="17" customFormat="1" ht="15">
      <c r="A110" s="459"/>
      <c r="B110" s="25">
        <f t="shared" si="2"/>
        <v>96</v>
      </c>
      <c r="C110" s="57" t="s">
        <v>125</v>
      </c>
      <c r="D110" s="29">
        <v>5</v>
      </c>
      <c r="E110" s="244" t="s">
        <v>419</v>
      </c>
    </row>
    <row r="111" spans="1:5" s="17" customFormat="1" ht="15">
      <c r="A111" s="459"/>
      <c r="B111" s="25">
        <f t="shared" si="2"/>
        <v>97</v>
      </c>
      <c r="C111" s="57" t="s">
        <v>126</v>
      </c>
      <c r="D111" s="27">
        <v>0</v>
      </c>
      <c r="E111" s="244" t="s">
        <v>419</v>
      </c>
    </row>
    <row r="112" spans="1:5" s="17" customFormat="1" ht="15">
      <c r="A112" s="459"/>
      <c r="B112" s="25">
        <f t="shared" si="2"/>
        <v>98</v>
      </c>
      <c r="C112" s="60" t="s">
        <v>127</v>
      </c>
      <c r="D112" s="27">
        <v>0</v>
      </c>
      <c r="E112" s="244" t="s">
        <v>419</v>
      </c>
    </row>
    <row r="113" spans="1:5" s="17" customFormat="1" ht="15">
      <c r="A113" s="459"/>
      <c r="B113" s="25">
        <f t="shared" si="2"/>
        <v>99</v>
      </c>
      <c r="C113" s="60" t="s">
        <v>128</v>
      </c>
      <c r="D113" s="27">
        <v>0</v>
      </c>
      <c r="E113" s="244" t="s">
        <v>419</v>
      </c>
    </row>
    <row r="114" spans="1:5" s="17" customFormat="1" ht="15">
      <c r="A114" s="459"/>
      <c r="B114" s="25">
        <f t="shared" si="2"/>
        <v>100</v>
      </c>
      <c r="C114" s="57" t="s">
        <v>129</v>
      </c>
      <c r="D114" s="34">
        <v>10</v>
      </c>
      <c r="E114" s="244" t="s">
        <v>419</v>
      </c>
    </row>
    <row r="115" spans="1:5" s="17" customFormat="1" ht="15">
      <c r="A115" s="459"/>
      <c r="B115" s="25">
        <f t="shared" ref="B115:B171" si="3">B114+1</f>
        <v>101</v>
      </c>
      <c r="C115" s="57" t="s">
        <v>130</v>
      </c>
      <c r="D115" s="27">
        <v>0</v>
      </c>
      <c r="E115" s="244" t="s">
        <v>419</v>
      </c>
    </row>
    <row r="116" spans="1:5" s="17" customFormat="1" ht="15">
      <c r="A116" s="459"/>
      <c r="B116" s="25">
        <f t="shared" si="3"/>
        <v>102</v>
      </c>
      <c r="C116" s="57" t="s">
        <v>131</v>
      </c>
      <c r="D116" s="27">
        <v>0</v>
      </c>
      <c r="E116" s="244" t="s">
        <v>419</v>
      </c>
    </row>
    <row r="117" spans="1:5" s="17" customFormat="1" ht="15">
      <c r="A117" s="459"/>
      <c r="B117" s="25">
        <f t="shared" si="3"/>
        <v>103</v>
      </c>
      <c r="C117" s="57" t="s">
        <v>132</v>
      </c>
      <c r="D117" s="27">
        <v>0</v>
      </c>
      <c r="E117" s="244" t="s">
        <v>419</v>
      </c>
    </row>
    <row r="118" spans="1:5" s="17" customFormat="1" ht="15">
      <c r="A118" s="459"/>
      <c r="B118" s="25">
        <f t="shared" si="3"/>
        <v>104</v>
      </c>
      <c r="C118" s="57" t="s">
        <v>133</v>
      </c>
      <c r="D118" s="27">
        <v>0</v>
      </c>
      <c r="E118" s="244" t="s">
        <v>419</v>
      </c>
    </row>
    <row r="119" spans="1:5" s="17" customFormat="1" ht="15">
      <c r="A119" s="459"/>
      <c r="B119" s="25">
        <f t="shared" si="3"/>
        <v>105</v>
      </c>
      <c r="C119" s="57" t="s">
        <v>134</v>
      </c>
      <c r="D119" s="27">
        <v>0</v>
      </c>
      <c r="E119" s="244" t="s">
        <v>419</v>
      </c>
    </row>
    <row r="120" spans="1:5" s="17" customFormat="1" ht="15">
      <c r="A120" s="459"/>
      <c r="B120" s="25">
        <f t="shared" si="3"/>
        <v>106</v>
      </c>
      <c r="C120" s="57" t="s">
        <v>135</v>
      </c>
      <c r="D120" s="27">
        <v>0</v>
      </c>
      <c r="E120" s="244" t="s">
        <v>419</v>
      </c>
    </row>
    <row r="121" spans="1:5" s="17" customFormat="1" ht="15">
      <c r="A121" s="459"/>
      <c r="B121" s="25">
        <f t="shared" si="3"/>
        <v>107</v>
      </c>
      <c r="C121" s="57" t="s">
        <v>136</v>
      </c>
      <c r="D121" s="27">
        <v>0</v>
      </c>
      <c r="E121" s="244" t="s">
        <v>419</v>
      </c>
    </row>
    <row r="122" spans="1:5" s="17" customFormat="1" ht="15">
      <c r="A122" s="459"/>
      <c r="B122" s="25">
        <f t="shared" si="3"/>
        <v>108</v>
      </c>
      <c r="C122" s="57" t="s">
        <v>137</v>
      </c>
      <c r="D122" s="27">
        <v>0</v>
      </c>
      <c r="E122" s="244" t="s">
        <v>419</v>
      </c>
    </row>
    <row r="123" spans="1:5" s="17" customFormat="1" ht="15">
      <c r="A123" s="459"/>
      <c r="B123" s="25">
        <f t="shared" si="3"/>
        <v>109</v>
      </c>
      <c r="C123" s="57" t="s">
        <v>138</v>
      </c>
      <c r="D123" s="27">
        <v>0</v>
      </c>
      <c r="E123" s="244" t="s">
        <v>419</v>
      </c>
    </row>
    <row r="124" spans="1:5" s="17" customFormat="1" ht="15">
      <c r="A124" s="459"/>
      <c r="B124" s="25">
        <f t="shared" si="3"/>
        <v>110</v>
      </c>
      <c r="C124" s="57" t="s">
        <v>139</v>
      </c>
      <c r="D124" s="27">
        <v>0</v>
      </c>
      <c r="E124" s="244" t="s">
        <v>419</v>
      </c>
    </row>
    <row r="125" spans="1:5" s="17" customFormat="1" ht="45">
      <c r="A125" s="459"/>
      <c r="B125" s="25">
        <f t="shared" si="3"/>
        <v>111</v>
      </c>
      <c r="C125" s="57" t="s">
        <v>140</v>
      </c>
      <c r="D125" s="29">
        <v>10</v>
      </c>
      <c r="E125" s="244" t="s">
        <v>419</v>
      </c>
    </row>
    <row r="126" spans="1:5" s="17" customFormat="1" ht="32.25">
      <c r="A126" s="459"/>
      <c r="B126" s="25">
        <f t="shared" si="3"/>
        <v>112</v>
      </c>
      <c r="C126" s="57" t="s">
        <v>141</v>
      </c>
      <c r="D126" s="27">
        <v>0</v>
      </c>
      <c r="E126" s="244" t="s">
        <v>419</v>
      </c>
    </row>
    <row r="127" spans="1:5" s="17" customFormat="1" ht="15">
      <c r="A127" s="459"/>
      <c r="B127" s="25">
        <f t="shared" si="3"/>
        <v>113</v>
      </c>
      <c r="C127" s="63" t="s">
        <v>142</v>
      </c>
      <c r="D127" s="27">
        <v>0</v>
      </c>
      <c r="E127" s="244" t="s">
        <v>419</v>
      </c>
    </row>
    <row r="128" spans="1:5" s="17" customFormat="1" ht="15">
      <c r="A128" s="459"/>
      <c r="B128" s="25">
        <f t="shared" si="3"/>
        <v>114</v>
      </c>
      <c r="C128" s="57" t="s">
        <v>143</v>
      </c>
      <c r="D128" s="27">
        <v>0</v>
      </c>
      <c r="E128" s="244" t="s">
        <v>419</v>
      </c>
    </row>
    <row r="129" spans="1:6" s="17" customFormat="1" ht="15">
      <c r="A129" s="459"/>
      <c r="B129" s="25">
        <f t="shared" si="3"/>
        <v>115</v>
      </c>
      <c r="C129" s="57" t="s">
        <v>144</v>
      </c>
      <c r="D129" s="27">
        <v>0</v>
      </c>
      <c r="E129" s="244" t="s">
        <v>419</v>
      </c>
    </row>
    <row r="130" spans="1:6" s="17" customFormat="1" ht="15">
      <c r="A130" s="459"/>
      <c r="B130" s="25">
        <f t="shared" si="3"/>
        <v>116</v>
      </c>
      <c r="C130" s="57" t="s">
        <v>145</v>
      </c>
      <c r="D130" s="27">
        <v>0</v>
      </c>
      <c r="E130" s="244" t="s">
        <v>419</v>
      </c>
    </row>
    <row r="131" spans="1:6" s="17" customFormat="1" ht="15">
      <c r="A131" s="459"/>
      <c r="B131" s="25">
        <f t="shared" si="3"/>
        <v>117</v>
      </c>
      <c r="C131" s="57" t="s">
        <v>146</v>
      </c>
      <c r="D131" s="27">
        <v>0</v>
      </c>
      <c r="E131" s="244" t="s">
        <v>419</v>
      </c>
    </row>
    <row r="132" spans="1:6" s="17" customFormat="1" ht="15">
      <c r="A132" s="459"/>
      <c r="B132" s="25">
        <f t="shared" si="3"/>
        <v>118</v>
      </c>
      <c r="C132" s="65" t="s">
        <v>147</v>
      </c>
      <c r="D132" s="27">
        <v>0</v>
      </c>
      <c r="E132" s="244" t="s">
        <v>419</v>
      </c>
    </row>
    <row r="133" spans="1:6" s="17" customFormat="1" thickBot="1">
      <c r="A133" s="459"/>
      <c r="B133" s="25">
        <f t="shared" si="3"/>
        <v>119</v>
      </c>
      <c r="C133" s="65" t="s">
        <v>148</v>
      </c>
      <c r="D133" s="59">
        <v>0</v>
      </c>
      <c r="E133" s="312" t="s">
        <v>419</v>
      </c>
      <c r="F133" s="187">
        <f>COUNTIF(E134:E135,"s")</f>
        <v>0</v>
      </c>
    </row>
    <row r="134" spans="1:6" s="17" customFormat="1" ht="30">
      <c r="A134" s="459"/>
      <c r="B134" s="25">
        <f t="shared" si="3"/>
        <v>120</v>
      </c>
      <c r="C134" s="66" t="s">
        <v>149</v>
      </c>
      <c r="D134" s="245">
        <v>5</v>
      </c>
      <c r="E134" s="396" t="s">
        <v>419</v>
      </c>
      <c r="F134" s="184" t="str">
        <f>IF(F133&gt;1,"ERROR, seleccionar només una S","")</f>
        <v/>
      </c>
    </row>
    <row r="135" spans="1:6" s="17" customFormat="1" thickBot="1">
      <c r="A135" s="459"/>
      <c r="B135" s="25">
        <f t="shared" si="3"/>
        <v>121</v>
      </c>
      <c r="C135" s="205" t="s">
        <v>150</v>
      </c>
      <c r="D135" s="246">
        <v>10</v>
      </c>
      <c r="E135" s="398" t="s">
        <v>419</v>
      </c>
    </row>
    <row r="136" spans="1:6" s="17" customFormat="1" ht="30">
      <c r="A136" s="459"/>
      <c r="B136" s="25">
        <f t="shared" si="3"/>
        <v>122</v>
      </c>
      <c r="C136" s="65" t="s">
        <v>151</v>
      </c>
      <c r="D136" s="34">
        <v>10</v>
      </c>
      <c r="E136" s="306" t="s">
        <v>419</v>
      </c>
    </row>
    <row r="137" spans="1:6" s="17" customFormat="1" ht="15">
      <c r="A137" s="459"/>
      <c r="B137" s="25">
        <f t="shared" si="3"/>
        <v>123</v>
      </c>
      <c r="C137" s="65" t="s">
        <v>152</v>
      </c>
      <c r="D137" s="27">
        <v>0</v>
      </c>
      <c r="E137" s="244" t="s">
        <v>419</v>
      </c>
    </row>
    <row r="138" spans="1:6" s="17" customFormat="1" ht="60">
      <c r="A138" s="459"/>
      <c r="B138" s="25">
        <f t="shared" si="3"/>
        <v>124</v>
      </c>
      <c r="C138" s="65" t="s">
        <v>153</v>
      </c>
      <c r="D138" s="27">
        <v>0</v>
      </c>
      <c r="E138" s="244" t="s">
        <v>419</v>
      </c>
    </row>
    <row r="139" spans="1:6" s="17" customFormat="1" ht="75">
      <c r="A139" s="459"/>
      <c r="B139" s="25">
        <f t="shared" si="3"/>
        <v>125</v>
      </c>
      <c r="C139" s="65" t="s">
        <v>154</v>
      </c>
      <c r="D139" s="27">
        <v>0</v>
      </c>
      <c r="E139" s="244" t="s">
        <v>419</v>
      </c>
    </row>
    <row r="140" spans="1:6" s="17" customFormat="1" ht="15">
      <c r="A140" s="459" t="s">
        <v>155</v>
      </c>
      <c r="B140" s="25">
        <f t="shared" si="3"/>
        <v>126</v>
      </c>
      <c r="C140" s="57" t="s">
        <v>156</v>
      </c>
      <c r="D140" s="190" t="s">
        <v>157</v>
      </c>
      <c r="E140" s="306" t="s">
        <v>419</v>
      </c>
    </row>
    <row r="141" spans="1:6" s="17" customFormat="1" ht="15">
      <c r="A141" s="459"/>
      <c r="B141" s="25">
        <f t="shared" si="3"/>
        <v>127</v>
      </c>
      <c r="C141" s="60" t="s">
        <v>158</v>
      </c>
      <c r="D141" s="27">
        <v>0</v>
      </c>
      <c r="E141" s="244" t="s">
        <v>419</v>
      </c>
    </row>
    <row r="142" spans="1:6" s="17" customFormat="1" ht="15">
      <c r="A142" s="459"/>
      <c r="B142" s="25">
        <f t="shared" si="3"/>
        <v>128</v>
      </c>
      <c r="C142" s="60" t="s">
        <v>159</v>
      </c>
      <c r="D142" s="25">
        <v>15</v>
      </c>
      <c r="E142" s="306" t="s">
        <v>419</v>
      </c>
    </row>
    <row r="143" spans="1:6" s="17" customFormat="1" ht="15">
      <c r="A143" s="459" t="s">
        <v>160</v>
      </c>
      <c r="B143" s="415">
        <v>129</v>
      </c>
      <c r="C143" s="57" t="s">
        <v>161</v>
      </c>
      <c r="D143" s="416">
        <v>20</v>
      </c>
      <c r="E143" s="306" t="s">
        <v>419</v>
      </c>
    </row>
    <row r="144" spans="1:6" s="17" customFormat="1" ht="15">
      <c r="A144" s="459"/>
      <c r="B144" s="415">
        <v>130</v>
      </c>
      <c r="C144" s="57" t="s">
        <v>162</v>
      </c>
      <c r="D144" s="416">
        <v>10</v>
      </c>
      <c r="E144" s="244" t="s">
        <v>419</v>
      </c>
    </row>
    <row r="145" spans="1:5" s="17" customFormat="1" ht="15">
      <c r="A145" s="459"/>
      <c r="B145" s="415">
        <v>131</v>
      </c>
      <c r="C145" s="57" t="s">
        <v>163</v>
      </c>
      <c r="D145" s="416">
        <v>10</v>
      </c>
      <c r="E145" s="244" t="s">
        <v>419</v>
      </c>
    </row>
    <row r="146" spans="1:5" s="17" customFormat="1" ht="15">
      <c r="A146" s="459"/>
      <c r="B146" s="415">
        <v>132</v>
      </c>
      <c r="C146" s="57" t="s">
        <v>164</v>
      </c>
      <c r="D146" s="416">
        <v>15</v>
      </c>
      <c r="E146" s="244" t="s">
        <v>419</v>
      </c>
    </row>
    <row r="147" spans="1:5" s="17" customFormat="1" ht="15">
      <c r="A147" s="459"/>
      <c r="B147" s="415">
        <v>133</v>
      </c>
      <c r="C147" s="57" t="s">
        <v>165</v>
      </c>
      <c r="D147" s="416">
        <v>5</v>
      </c>
      <c r="E147" s="244" t="s">
        <v>419</v>
      </c>
    </row>
    <row r="148" spans="1:5" s="17" customFormat="1" ht="15">
      <c r="A148" s="459"/>
      <c r="B148" s="25">
        <f t="shared" si="3"/>
        <v>134</v>
      </c>
      <c r="C148" s="57" t="s">
        <v>166</v>
      </c>
      <c r="D148" s="27">
        <v>0</v>
      </c>
      <c r="E148" s="244" t="s">
        <v>419</v>
      </c>
    </row>
    <row r="149" spans="1:5" s="17" customFormat="1" ht="15">
      <c r="A149" s="459"/>
      <c r="B149" s="25">
        <f t="shared" si="3"/>
        <v>135</v>
      </c>
      <c r="C149" s="57" t="s">
        <v>167</v>
      </c>
      <c r="D149" s="27">
        <v>0</v>
      </c>
      <c r="E149" s="244" t="s">
        <v>419</v>
      </c>
    </row>
    <row r="150" spans="1:5" s="17" customFormat="1" ht="15" customHeight="1">
      <c r="A150" s="480" t="s">
        <v>168</v>
      </c>
      <c r="B150" s="25">
        <f t="shared" si="3"/>
        <v>136</v>
      </c>
      <c r="C150" s="65" t="s">
        <v>169</v>
      </c>
      <c r="D150" s="29">
        <v>5</v>
      </c>
      <c r="E150" s="244" t="s">
        <v>419</v>
      </c>
    </row>
    <row r="151" spans="1:5" s="17" customFormat="1" ht="15">
      <c r="A151" s="480"/>
      <c r="B151" s="25">
        <f t="shared" si="3"/>
        <v>137</v>
      </c>
      <c r="C151" s="65" t="s">
        <v>170</v>
      </c>
      <c r="D151" s="29">
        <v>5</v>
      </c>
      <c r="E151" s="244" t="s">
        <v>419</v>
      </c>
    </row>
    <row r="152" spans="1:5" s="17" customFormat="1" ht="30">
      <c r="A152" s="480"/>
      <c r="B152" s="25">
        <f t="shared" si="3"/>
        <v>138</v>
      </c>
      <c r="C152" s="65" t="s">
        <v>171</v>
      </c>
      <c r="D152" s="27">
        <v>0</v>
      </c>
      <c r="E152" s="244" t="s">
        <v>419</v>
      </c>
    </row>
    <row r="153" spans="1:5" s="17" customFormat="1" ht="15">
      <c r="A153" s="480"/>
      <c r="B153" s="25">
        <f t="shared" si="3"/>
        <v>139</v>
      </c>
      <c r="C153" s="65" t="s">
        <v>172</v>
      </c>
      <c r="D153" s="29">
        <v>5</v>
      </c>
      <c r="E153" s="244" t="s">
        <v>419</v>
      </c>
    </row>
    <row r="154" spans="1:5" s="17" customFormat="1" ht="15">
      <c r="A154" s="480"/>
      <c r="B154" s="25">
        <f t="shared" si="3"/>
        <v>140</v>
      </c>
      <c r="C154" s="65" t="s">
        <v>173</v>
      </c>
      <c r="D154" s="29">
        <v>5</v>
      </c>
      <c r="E154" s="244" t="s">
        <v>419</v>
      </c>
    </row>
    <row r="155" spans="1:5" s="17" customFormat="1" ht="30">
      <c r="A155" s="480"/>
      <c r="B155" s="25">
        <f t="shared" si="3"/>
        <v>141</v>
      </c>
      <c r="C155" s="65" t="s">
        <v>174</v>
      </c>
      <c r="D155" s="29">
        <v>5</v>
      </c>
      <c r="E155" s="244" t="s">
        <v>419</v>
      </c>
    </row>
    <row r="156" spans="1:5" s="17" customFormat="1" ht="15">
      <c r="A156" s="480"/>
      <c r="B156" s="25">
        <f t="shared" si="3"/>
        <v>142</v>
      </c>
      <c r="C156" s="67" t="s">
        <v>175</v>
      </c>
      <c r="D156" s="27">
        <v>0</v>
      </c>
      <c r="E156" s="244" t="s">
        <v>419</v>
      </c>
    </row>
    <row r="157" spans="1:5" s="17" customFormat="1" ht="15">
      <c r="A157" s="480"/>
      <c r="B157" s="25">
        <f t="shared" si="3"/>
        <v>143</v>
      </c>
      <c r="C157" s="65" t="s">
        <v>176</v>
      </c>
      <c r="D157" s="27">
        <v>0</v>
      </c>
      <c r="E157" s="244" t="s">
        <v>419</v>
      </c>
    </row>
    <row r="158" spans="1:5" s="17" customFormat="1" ht="15">
      <c r="A158" s="480"/>
      <c r="B158" s="25">
        <f t="shared" si="3"/>
        <v>144</v>
      </c>
      <c r="C158" s="65" t="s">
        <v>177</v>
      </c>
      <c r="D158" s="27">
        <v>0</v>
      </c>
      <c r="E158" s="244" t="s">
        <v>419</v>
      </c>
    </row>
    <row r="159" spans="1:5" s="17" customFormat="1" ht="15">
      <c r="A159" s="480"/>
      <c r="B159" s="25">
        <f t="shared" si="3"/>
        <v>145</v>
      </c>
      <c r="C159" s="65" t="s">
        <v>178</v>
      </c>
      <c r="D159" s="27">
        <v>0</v>
      </c>
      <c r="E159" s="244" t="s">
        <v>419</v>
      </c>
    </row>
    <row r="160" spans="1:5" s="17" customFormat="1" ht="15">
      <c r="A160" s="480"/>
      <c r="B160" s="25">
        <f t="shared" si="3"/>
        <v>146</v>
      </c>
      <c r="C160" s="65" t="s">
        <v>179</v>
      </c>
      <c r="D160" s="29">
        <v>5</v>
      </c>
      <c r="E160" s="244" t="s">
        <v>419</v>
      </c>
    </row>
    <row r="161" spans="1:5" s="17" customFormat="1" ht="30">
      <c r="A161" s="480"/>
      <c r="B161" s="25">
        <f t="shared" si="3"/>
        <v>147</v>
      </c>
      <c r="C161" s="65" t="s">
        <v>180</v>
      </c>
      <c r="D161" s="29">
        <v>5</v>
      </c>
      <c r="E161" s="244" t="s">
        <v>419</v>
      </c>
    </row>
    <row r="162" spans="1:5" s="17" customFormat="1" ht="15">
      <c r="A162" s="480"/>
      <c r="B162" s="25">
        <f t="shared" si="3"/>
        <v>148</v>
      </c>
      <c r="C162" s="65" t="s">
        <v>181</v>
      </c>
      <c r="D162" s="29">
        <v>5</v>
      </c>
      <c r="E162" s="244" t="s">
        <v>419</v>
      </c>
    </row>
    <row r="163" spans="1:5" s="17" customFormat="1" ht="30">
      <c r="A163" s="480"/>
      <c r="B163" s="25">
        <f t="shared" si="3"/>
        <v>149</v>
      </c>
      <c r="C163" s="65" t="s">
        <v>182</v>
      </c>
      <c r="D163" s="29">
        <v>5</v>
      </c>
      <c r="E163" s="244" t="s">
        <v>419</v>
      </c>
    </row>
    <row r="164" spans="1:5" s="17" customFormat="1" ht="15">
      <c r="A164" s="459" t="s">
        <v>51</v>
      </c>
      <c r="B164" s="25">
        <f t="shared" si="3"/>
        <v>150</v>
      </c>
      <c r="C164" s="65" t="s">
        <v>183</v>
      </c>
      <c r="D164" s="27">
        <v>0</v>
      </c>
      <c r="E164" s="244" t="s">
        <v>419</v>
      </c>
    </row>
    <row r="165" spans="1:5" s="17" customFormat="1" ht="15">
      <c r="A165" s="459"/>
      <c r="B165" s="25">
        <f t="shared" si="3"/>
        <v>151</v>
      </c>
      <c r="C165" s="65" t="s">
        <v>184</v>
      </c>
      <c r="D165" s="29">
        <v>5</v>
      </c>
      <c r="E165" s="244" t="s">
        <v>419</v>
      </c>
    </row>
    <row r="166" spans="1:5" s="17" customFormat="1" ht="15">
      <c r="A166" s="459"/>
      <c r="B166" s="25">
        <f t="shared" si="3"/>
        <v>152</v>
      </c>
      <c r="C166" s="65" t="s">
        <v>185</v>
      </c>
      <c r="D166" s="29">
        <v>5</v>
      </c>
      <c r="E166" s="244" t="s">
        <v>419</v>
      </c>
    </row>
    <row r="167" spans="1:5" s="17" customFormat="1" ht="15">
      <c r="A167" s="459"/>
      <c r="B167" s="25">
        <f t="shared" si="3"/>
        <v>153</v>
      </c>
      <c r="C167" s="68" t="s">
        <v>186</v>
      </c>
      <c r="D167" s="27">
        <v>0</v>
      </c>
      <c r="E167" s="244" t="s">
        <v>419</v>
      </c>
    </row>
    <row r="168" spans="1:5" s="17" customFormat="1" ht="15">
      <c r="A168" s="459"/>
      <c r="B168" s="25">
        <f t="shared" si="3"/>
        <v>154</v>
      </c>
      <c r="C168" s="65" t="s">
        <v>187</v>
      </c>
      <c r="D168" s="29">
        <v>5</v>
      </c>
      <c r="E168" s="244" t="s">
        <v>419</v>
      </c>
    </row>
    <row r="169" spans="1:5" s="17" customFormat="1" ht="15">
      <c r="A169" s="459"/>
      <c r="B169" s="25">
        <f t="shared" si="3"/>
        <v>155</v>
      </c>
      <c r="C169" s="69" t="s">
        <v>188</v>
      </c>
      <c r="D169" s="27">
        <v>0</v>
      </c>
      <c r="E169" s="244" t="s">
        <v>419</v>
      </c>
    </row>
    <row r="170" spans="1:5" s="17" customFormat="1" ht="15">
      <c r="A170" s="459"/>
      <c r="B170" s="25">
        <f t="shared" si="3"/>
        <v>156</v>
      </c>
      <c r="C170" s="65" t="s">
        <v>189</v>
      </c>
      <c r="D170" s="29">
        <v>5</v>
      </c>
      <c r="E170" s="244" t="s">
        <v>419</v>
      </c>
    </row>
    <row r="171" spans="1:5" s="17" customFormat="1" thickBot="1">
      <c r="A171" s="481"/>
      <c r="B171" s="25">
        <f t="shared" si="3"/>
        <v>157</v>
      </c>
      <c r="C171" s="70" t="s">
        <v>190</v>
      </c>
      <c r="D171" s="71">
        <v>10</v>
      </c>
      <c r="E171" s="404" t="s">
        <v>419</v>
      </c>
    </row>
    <row r="172" spans="1:5" s="17" customFormat="1" thickBot="1">
      <c r="A172" s="42"/>
      <c r="B172" s="228"/>
      <c r="C172" s="227" t="s">
        <v>57</v>
      </c>
      <c r="D172" s="231">
        <v>380</v>
      </c>
      <c r="E172" s="16"/>
    </row>
    <row r="173" spans="1:5" s="17" customFormat="1" thickBot="1">
      <c r="A173" s="42"/>
      <c r="B173" s="43"/>
      <c r="C173" s="448" t="s">
        <v>424</v>
      </c>
      <c r="D173" s="234">
        <f>SUMIF($E$49:$E$171,"S",D49:D171)</f>
        <v>0</v>
      </c>
      <c r="E173" s="16"/>
    </row>
    <row r="174" spans="1:5" s="17" customFormat="1" thickBot="1">
      <c r="A174" s="42"/>
      <c r="B174" s="43"/>
      <c r="C174" s="44"/>
      <c r="D174" s="232">
        <f>D173/D172</f>
        <v>0</v>
      </c>
      <c r="E174" s="161"/>
    </row>
    <row r="175" spans="1:5" s="17" customFormat="1" thickBot="1">
      <c r="A175" s="42"/>
      <c r="B175" s="43"/>
      <c r="C175" s="45"/>
      <c r="D175" s="46"/>
      <c r="E175" s="161"/>
    </row>
    <row r="176" spans="1:5" s="17" customFormat="1" thickBot="1">
      <c r="A176" s="47"/>
      <c r="B176" s="48"/>
      <c r="C176" s="256" t="s">
        <v>191</v>
      </c>
      <c r="D176" s="225">
        <v>76</v>
      </c>
      <c r="E176" s="160"/>
    </row>
    <row r="177" spans="1:5" s="51" customFormat="1" thickBot="1">
      <c r="A177" s="49"/>
      <c r="B177" s="48"/>
      <c r="C177" s="255" t="s">
        <v>329</v>
      </c>
      <c r="D177" s="220">
        <f>COUNTIFS(D49:D171,"=0",$E$49:$E$171,"=S")</f>
        <v>0</v>
      </c>
      <c r="E177" s="50"/>
    </row>
    <row r="178" spans="1:5" s="51" customFormat="1" thickBot="1">
      <c r="A178" s="49"/>
      <c r="B178" s="48"/>
      <c r="C178" s="52"/>
      <c r="D178" s="226">
        <f>D177/D176</f>
        <v>0</v>
      </c>
      <c r="E178" s="50"/>
    </row>
    <row r="179" spans="1:5" s="17" customFormat="1" ht="15">
      <c r="A179" s="73"/>
      <c r="B179" s="73"/>
      <c r="C179" s="74"/>
      <c r="D179" s="46"/>
      <c r="E179" s="16"/>
    </row>
    <row r="180" spans="1:5" s="17" customFormat="1" thickBot="1">
      <c r="A180" s="73"/>
      <c r="B180" s="75"/>
      <c r="C180" s="76"/>
      <c r="D180" s="73"/>
      <c r="E180" s="77"/>
    </row>
    <row r="181" spans="1:5" s="17" customFormat="1" thickBot="1">
      <c r="A181" s="438" t="s">
        <v>192</v>
      </c>
      <c r="B181" s="439"/>
      <c r="C181" s="439"/>
      <c r="D181" s="439"/>
      <c r="E181" s="449"/>
    </row>
    <row r="182" spans="1:5" s="17" customFormat="1" ht="15" customHeight="1">
      <c r="A182" s="483" t="s">
        <v>193</v>
      </c>
      <c r="B182" s="21">
        <f>B171+1</f>
        <v>158</v>
      </c>
      <c r="C182" s="78" t="s">
        <v>194</v>
      </c>
      <c r="D182" s="221">
        <v>0</v>
      </c>
      <c r="E182" s="244" t="s">
        <v>419</v>
      </c>
    </row>
    <row r="183" spans="1:5" s="17" customFormat="1" ht="30">
      <c r="A183" s="495"/>
      <c r="B183" s="25">
        <f>B182+1</f>
        <v>159</v>
      </c>
      <c r="C183" s="65" t="s">
        <v>195</v>
      </c>
      <c r="D183" s="27">
        <v>0</v>
      </c>
      <c r="E183" s="244" t="s">
        <v>419</v>
      </c>
    </row>
    <row r="184" spans="1:5" s="17" customFormat="1" ht="30">
      <c r="A184" s="495"/>
      <c r="B184" s="25">
        <f t="shared" ref="B184:B200" si="4">B183+1</f>
        <v>160</v>
      </c>
      <c r="C184" s="65" t="s">
        <v>196</v>
      </c>
      <c r="D184" s="59">
        <v>0</v>
      </c>
      <c r="E184" s="244" t="s">
        <v>419</v>
      </c>
    </row>
    <row r="185" spans="1:5" s="17" customFormat="1" ht="15">
      <c r="A185" s="495"/>
      <c r="B185" s="25">
        <f t="shared" si="4"/>
        <v>161</v>
      </c>
      <c r="C185" s="66" t="s">
        <v>197</v>
      </c>
      <c r="D185" s="59">
        <v>0</v>
      </c>
      <c r="E185" s="312" t="s">
        <v>419</v>
      </c>
    </row>
    <row r="186" spans="1:5" s="17" customFormat="1" ht="30">
      <c r="A186" s="495"/>
      <c r="B186" s="25">
        <f t="shared" si="4"/>
        <v>162</v>
      </c>
      <c r="C186" s="66" t="s">
        <v>198</v>
      </c>
      <c r="D186" s="27">
        <v>0</v>
      </c>
      <c r="E186" s="244" t="s">
        <v>419</v>
      </c>
    </row>
    <row r="187" spans="1:5" s="17" customFormat="1" ht="30">
      <c r="A187" s="495"/>
      <c r="B187" s="25">
        <f t="shared" si="4"/>
        <v>163</v>
      </c>
      <c r="C187" s="66" t="s">
        <v>199</v>
      </c>
      <c r="D187" s="27">
        <v>0</v>
      </c>
      <c r="E187" s="244" t="s">
        <v>419</v>
      </c>
    </row>
    <row r="188" spans="1:5" s="17" customFormat="1" ht="30.75" thickBot="1">
      <c r="A188" s="495"/>
      <c r="B188" s="79">
        <f t="shared" si="4"/>
        <v>164</v>
      </c>
      <c r="C188" s="169" t="s">
        <v>200</v>
      </c>
      <c r="D188" s="79">
        <v>5</v>
      </c>
      <c r="E188" s="312" t="s">
        <v>419</v>
      </c>
    </row>
    <row r="189" spans="1:5" s="17" customFormat="1" ht="15.75" customHeight="1" thickBot="1">
      <c r="A189" s="457" t="s">
        <v>201</v>
      </c>
      <c r="B189" s="458"/>
      <c r="C189" s="458"/>
      <c r="D189" s="516"/>
      <c r="E189" s="387" t="s">
        <v>418</v>
      </c>
    </row>
    <row r="190" spans="1:5" s="17" customFormat="1" ht="45">
      <c r="A190" s="441" t="s">
        <v>202</v>
      </c>
      <c r="B190" s="25">
        <f>B188+1</f>
        <v>165</v>
      </c>
      <c r="C190" s="56" t="s">
        <v>203</v>
      </c>
      <c r="D190" s="221">
        <v>0</v>
      </c>
      <c r="E190" s="244" t="s">
        <v>419</v>
      </c>
    </row>
    <row r="191" spans="1:5" s="17" customFormat="1" ht="30">
      <c r="A191" s="441" t="s">
        <v>14</v>
      </c>
      <c r="B191" s="25">
        <f t="shared" si="4"/>
        <v>166</v>
      </c>
      <c r="C191" s="57" t="s">
        <v>204</v>
      </c>
      <c r="D191" s="59">
        <v>0</v>
      </c>
      <c r="E191" s="244" t="s">
        <v>419</v>
      </c>
    </row>
    <row r="192" spans="1:5" s="17" customFormat="1" ht="30">
      <c r="A192" s="465" t="s">
        <v>205</v>
      </c>
      <c r="B192" s="25">
        <f>B191+1</f>
        <v>167</v>
      </c>
      <c r="C192" s="33" t="s">
        <v>206</v>
      </c>
      <c r="D192" s="27">
        <v>0</v>
      </c>
      <c r="E192" s="312" t="s">
        <v>419</v>
      </c>
    </row>
    <row r="193" spans="1:5" s="17" customFormat="1" ht="30">
      <c r="A193" s="465"/>
      <c r="B193" s="25">
        <f t="shared" ref="B193:B195" si="5">B192+1</f>
        <v>168</v>
      </c>
      <c r="C193" s="33" t="s">
        <v>207</v>
      </c>
      <c r="D193" s="27">
        <v>0</v>
      </c>
      <c r="E193" s="244" t="s">
        <v>419</v>
      </c>
    </row>
    <row r="194" spans="1:5" s="17" customFormat="1" ht="30">
      <c r="A194" s="465"/>
      <c r="B194" s="25">
        <f t="shared" si="5"/>
        <v>169</v>
      </c>
      <c r="C194" s="33" t="s">
        <v>208</v>
      </c>
      <c r="D194" s="25">
        <v>15</v>
      </c>
      <c r="E194" s="244" t="s">
        <v>419</v>
      </c>
    </row>
    <row r="195" spans="1:5" s="17" customFormat="1" ht="15">
      <c r="A195" s="465"/>
      <c r="B195" s="25">
        <f t="shared" si="5"/>
        <v>170</v>
      </c>
      <c r="C195" s="37" t="s">
        <v>209</v>
      </c>
      <c r="D195" s="23">
        <v>0</v>
      </c>
      <c r="E195" s="244" t="s">
        <v>419</v>
      </c>
    </row>
    <row r="196" spans="1:5" s="17" customFormat="1" ht="45.75" thickBot="1">
      <c r="A196" s="465"/>
      <c r="B196" s="25">
        <f t="shared" si="4"/>
        <v>171</v>
      </c>
      <c r="C196" s="37" t="s">
        <v>210</v>
      </c>
      <c r="D196" s="88">
        <v>0</v>
      </c>
      <c r="E196" s="312" t="s">
        <v>419</v>
      </c>
    </row>
    <row r="197" spans="1:5" customFormat="1" ht="15.75" customHeight="1" thickBot="1">
      <c r="A197" s="461" t="s">
        <v>211</v>
      </c>
      <c r="B197" s="462"/>
      <c r="C197" s="462"/>
      <c r="D197" s="462"/>
      <c r="E197" s="517"/>
    </row>
    <row r="198" spans="1:5" s="17" customFormat="1" ht="15">
      <c r="A198" s="465" t="s">
        <v>212</v>
      </c>
      <c r="B198" s="25">
        <f>B196+1</f>
        <v>172</v>
      </c>
      <c r="C198" s="36" t="s">
        <v>213</v>
      </c>
      <c r="D198" s="326">
        <v>0</v>
      </c>
      <c r="E198" s="321" t="s">
        <v>419</v>
      </c>
    </row>
    <row r="199" spans="1:5" s="17" customFormat="1" ht="15">
      <c r="A199" s="465"/>
      <c r="B199" s="25">
        <f t="shared" si="4"/>
        <v>173</v>
      </c>
      <c r="C199" s="36" t="s">
        <v>214</v>
      </c>
      <c r="D199" s="27">
        <v>0</v>
      </c>
      <c r="E199" s="244" t="s">
        <v>419</v>
      </c>
    </row>
    <row r="200" spans="1:5" s="17" customFormat="1" thickBot="1">
      <c r="A200" s="465"/>
      <c r="B200" s="79">
        <f t="shared" si="4"/>
        <v>174</v>
      </c>
      <c r="C200" s="168" t="s">
        <v>215</v>
      </c>
      <c r="D200" s="79">
        <v>10</v>
      </c>
      <c r="E200" s="312" t="s">
        <v>419</v>
      </c>
    </row>
    <row r="201" spans="1:5" s="17" customFormat="1" thickBot="1">
      <c r="A201" s="465"/>
      <c r="B201" s="463" t="s">
        <v>216</v>
      </c>
      <c r="C201" s="464"/>
      <c r="D201" s="464"/>
      <c r="E201" s="292"/>
    </row>
    <row r="202" spans="1:5" s="17" customFormat="1" ht="15">
      <c r="A202" s="465"/>
      <c r="B202" s="25">
        <f>B200+1</f>
        <v>175</v>
      </c>
      <c r="C202" s="218" t="s">
        <v>217</v>
      </c>
      <c r="D202" s="221">
        <v>0</v>
      </c>
      <c r="E202" s="342" t="s">
        <v>419</v>
      </c>
    </row>
    <row r="203" spans="1:5" s="17" customFormat="1" ht="15">
      <c r="A203" s="465"/>
      <c r="B203" s="25">
        <f>B202+1</f>
        <v>176</v>
      </c>
      <c r="C203" s="1" t="s">
        <v>218</v>
      </c>
      <c r="D203" s="27">
        <v>0</v>
      </c>
      <c r="E203" s="244" t="s">
        <v>419</v>
      </c>
    </row>
    <row r="204" spans="1:5" s="17" customFormat="1" ht="15">
      <c r="A204" s="465"/>
      <c r="B204" s="25">
        <f t="shared" ref="B204:B266" si="6">B203+1</f>
        <v>177</v>
      </c>
      <c r="C204" s="1" t="s">
        <v>219</v>
      </c>
      <c r="D204" s="27">
        <v>0</v>
      </c>
      <c r="E204" s="244" t="s">
        <v>419</v>
      </c>
    </row>
    <row r="205" spans="1:5" s="17" customFormat="1" ht="15">
      <c r="A205" s="465"/>
      <c r="B205" s="25">
        <f t="shared" si="6"/>
        <v>178</v>
      </c>
      <c r="C205" s="1" t="s">
        <v>220</v>
      </c>
      <c r="D205" s="27">
        <v>0</v>
      </c>
      <c r="E205" s="244" t="s">
        <v>419</v>
      </c>
    </row>
    <row r="206" spans="1:5" s="17" customFormat="1" ht="15">
      <c r="A206" s="465"/>
      <c r="B206" s="25">
        <f t="shared" si="6"/>
        <v>179</v>
      </c>
      <c r="C206" s="1" t="s">
        <v>221</v>
      </c>
      <c r="D206" s="27">
        <v>0</v>
      </c>
      <c r="E206" s="244" t="s">
        <v>419</v>
      </c>
    </row>
    <row r="207" spans="1:5" s="17" customFormat="1" ht="15">
      <c r="A207" s="465"/>
      <c r="B207" s="25">
        <f t="shared" si="6"/>
        <v>180</v>
      </c>
      <c r="C207" s="1" t="s">
        <v>222</v>
      </c>
      <c r="D207" s="59">
        <v>0</v>
      </c>
      <c r="E207" s="244" t="s">
        <v>419</v>
      </c>
    </row>
    <row r="208" spans="1:5" s="17" customFormat="1" ht="15">
      <c r="A208" s="465"/>
      <c r="B208" s="25">
        <f t="shared" si="6"/>
        <v>181</v>
      </c>
      <c r="C208" s="2" t="s">
        <v>223</v>
      </c>
      <c r="D208" s="59">
        <v>0</v>
      </c>
      <c r="E208" s="244" t="s">
        <v>419</v>
      </c>
    </row>
    <row r="209" spans="1:5" s="17" customFormat="1" ht="15">
      <c r="A209" s="465"/>
      <c r="B209" s="25">
        <f t="shared" si="6"/>
        <v>182</v>
      </c>
      <c r="C209" s="2" t="s">
        <v>224</v>
      </c>
      <c r="D209" s="79">
        <v>5</v>
      </c>
      <c r="E209" s="244" t="s">
        <v>419</v>
      </c>
    </row>
    <row r="210" spans="1:5" s="17" customFormat="1" ht="15">
      <c r="A210" s="465"/>
      <c r="B210" s="25">
        <f t="shared" si="6"/>
        <v>183</v>
      </c>
      <c r="C210" s="2" t="s">
        <v>225</v>
      </c>
      <c r="D210" s="27">
        <v>0</v>
      </c>
      <c r="E210" s="244" t="s">
        <v>419</v>
      </c>
    </row>
    <row r="211" spans="1:5" s="17" customFormat="1" ht="15">
      <c r="A211" s="465"/>
      <c r="B211" s="25">
        <f t="shared" si="6"/>
        <v>184</v>
      </c>
      <c r="C211" s="2" t="s">
        <v>226</v>
      </c>
      <c r="D211" s="27">
        <v>0</v>
      </c>
      <c r="E211" s="244" t="s">
        <v>419</v>
      </c>
    </row>
    <row r="212" spans="1:5" s="17" customFormat="1" ht="15">
      <c r="A212" s="465"/>
      <c r="B212" s="25">
        <f t="shared" si="6"/>
        <v>185</v>
      </c>
      <c r="C212" s="2" t="s">
        <v>227</v>
      </c>
      <c r="D212" s="27">
        <v>0</v>
      </c>
      <c r="E212" s="244" t="s">
        <v>419</v>
      </c>
    </row>
    <row r="213" spans="1:5" s="17" customFormat="1" ht="15">
      <c r="A213" s="465"/>
      <c r="B213" s="25">
        <f t="shared" si="6"/>
        <v>186</v>
      </c>
      <c r="C213" s="2" t="s">
        <v>228</v>
      </c>
      <c r="D213" s="27">
        <v>0</v>
      </c>
      <c r="E213" s="244" t="s">
        <v>419</v>
      </c>
    </row>
    <row r="214" spans="1:5" s="17" customFormat="1" ht="15">
      <c r="A214" s="465"/>
      <c r="B214" s="25">
        <f t="shared" si="6"/>
        <v>187</v>
      </c>
      <c r="C214" s="1" t="s">
        <v>229</v>
      </c>
      <c r="D214" s="23">
        <v>0</v>
      </c>
      <c r="E214" s="244" t="s">
        <v>419</v>
      </c>
    </row>
    <row r="215" spans="1:5" s="17" customFormat="1" ht="15">
      <c r="A215" s="465"/>
      <c r="B215" s="25">
        <f t="shared" si="6"/>
        <v>188</v>
      </c>
      <c r="C215" s="1" t="s">
        <v>230</v>
      </c>
      <c r="D215" s="27">
        <v>0</v>
      </c>
      <c r="E215" s="244" t="s">
        <v>419</v>
      </c>
    </row>
    <row r="216" spans="1:5" s="17" customFormat="1" ht="15">
      <c r="A216" s="465"/>
      <c r="B216" s="25">
        <f t="shared" si="6"/>
        <v>189</v>
      </c>
      <c r="C216" s="1" t="s">
        <v>231</v>
      </c>
      <c r="D216" s="27">
        <v>0</v>
      </c>
      <c r="E216" s="244" t="s">
        <v>419</v>
      </c>
    </row>
    <row r="217" spans="1:5" s="17" customFormat="1" ht="15">
      <c r="A217" s="465"/>
      <c r="B217" s="25">
        <f t="shared" si="6"/>
        <v>190</v>
      </c>
      <c r="C217" s="1" t="s">
        <v>232</v>
      </c>
      <c r="D217" s="27">
        <v>0</v>
      </c>
      <c r="E217" s="244" t="s">
        <v>419</v>
      </c>
    </row>
    <row r="218" spans="1:5" s="17" customFormat="1" ht="15">
      <c r="A218" s="465"/>
      <c r="B218" s="25">
        <f t="shared" si="6"/>
        <v>191</v>
      </c>
      <c r="C218" s="1" t="s">
        <v>233</v>
      </c>
      <c r="D218" s="4">
        <v>0</v>
      </c>
      <c r="E218" s="244" t="s">
        <v>419</v>
      </c>
    </row>
    <row r="219" spans="1:5" s="17" customFormat="1" ht="15">
      <c r="A219" s="465"/>
      <c r="B219" s="25">
        <f t="shared" si="6"/>
        <v>192</v>
      </c>
      <c r="C219" s="2" t="s">
        <v>234</v>
      </c>
      <c r="D219" s="27">
        <v>0</v>
      </c>
      <c r="E219" s="244" t="s">
        <v>419</v>
      </c>
    </row>
    <row r="220" spans="1:5" s="17" customFormat="1" ht="15">
      <c r="A220" s="465"/>
      <c r="B220" s="25">
        <f t="shared" si="6"/>
        <v>193</v>
      </c>
      <c r="C220" s="2" t="s">
        <v>235</v>
      </c>
      <c r="D220" s="27">
        <v>0</v>
      </c>
      <c r="E220" s="244" t="s">
        <v>419</v>
      </c>
    </row>
    <row r="221" spans="1:5" s="17" customFormat="1" ht="15">
      <c r="A221" s="465"/>
      <c r="B221" s="25">
        <f t="shared" si="6"/>
        <v>194</v>
      </c>
      <c r="C221" s="2" t="s">
        <v>236</v>
      </c>
      <c r="D221" s="27">
        <v>0</v>
      </c>
      <c r="E221" s="244" t="s">
        <v>419</v>
      </c>
    </row>
    <row r="222" spans="1:5" s="17" customFormat="1" ht="15">
      <c r="A222" s="465"/>
      <c r="B222" s="25">
        <f t="shared" si="6"/>
        <v>195</v>
      </c>
      <c r="C222" s="2" t="s">
        <v>237</v>
      </c>
      <c r="D222" s="27">
        <v>0</v>
      </c>
      <c r="E222" s="244" t="s">
        <v>419</v>
      </c>
    </row>
    <row r="223" spans="1:5" s="17" customFormat="1" ht="15">
      <c r="A223" s="465"/>
      <c r="B223" s="25">
        <f t="shared" si="6"/>
        <v>196</v>
      </c>
      <c r="C223" s="2" t="s">
        <v>238</v>
      </c>
      <c r="D223" s="27">
        <v>0</v>
      </c>
      <c r="E223" s="244" t="s">
        <v>419</v>
      </c>
    </row>
    <row r="224" spans="1:5" s="17" customFormat="1" ht="15">
      <c r="A224" s="465"/>
      <c r="B224" s="25">
        <f t="shared" si="6"/>
        <v>197</v>
      </c>
      <c r="C224" s="36" t="s">
        <v>239</v>
      </c>
      <c r="D224" s="165">
        <v>3</v>
      </c>
      <c r="E224" s="244" t="s">
        <v>419</v>
      </c>
    </row>
    <row r="225" spans="1:5" s="17" customFormat="1" ht="15">
      <c r="A225" s="465"/>
      <c r="B225" s="25">
        <f t="shared" si="6"/>
        <v>198</v>
      </c>
      <c r="C225" s="2" t="s">
        <v>240</v>
      </c>
      <c r="D225" s="27">
        <v>0</v>
      </c>
      <c r="E225" s="244" t="s">
        <v>419</v>
      </c>
    </row>
    <row r="226" spans="1:5" s="17" customFormat="1" ht="15">
      <c r="A226" s="465"/>
      <c r="B226" s="25">
        <f t="shared" si="6"/>
        <v>199</v>
      </c>
      <c r="C226" s="36" t="s">
        <v>241</v>
      </c>
      <c r="D226" s="27">
        <v>0</v>
      </c>
      <c r="E226" s="244" t="s">
        <v>419</v>
      </c>
    </row>
    <row r="227" spans="1:5" s="17" customFormat="1" ht="15">
      <c r="A227" s="465"/>
      <c r="B227" s="25">
        <f t="shared" si="6"/>
        <v>200</v>
      </c>
      <c r="C227" s="36" t="s">
        <v>242</v>
      </c>
      <c r="D227" s="27">
        <v>0</v>
      </c>
      <c r="E227" s="244" t="s">
        <v>419</v>
      </c>
    </row>
    <row r="228" spans="1:5" s="17" customFormat="1" ht="15">
      <c r="A228" s="465"/>
      <c r="B228" s="25">
        <f t="shared" si="6"/>
        <v>201</v>
      </c>
      <c r="C228" s="36" t="s">
        <v>243</v>
      </c>
      <c r="D228" s="165">
        <v>2</v>
      </c>
      <c r="E228" s="244" t="s">
        <v>419</v>
      </c>
    </row>
    <row r="229" spans="1:5" s="17" customFormat="1" ht="30">
      <c r="A229" s="465"/>
      <c r="B229" s="25">
        <f t="shared" si="6"/>
        <v>202</v>
      </c>
      <c r="C229" s="5" t="s">
        <v>244</v>
      </c>
      <c r="D229" s="7">
        <v>10</v>
      </c>
      <c r="E229" s="306" t="s">
        <v>419</v>
      </c>
    </row>
    <row r="230" spans="1:5" s="17" customFormat="1" ht="60">
      <c r="A230" s="465"/>
      <c r="B230" s="25">
        <f t="shared" si="6"/>
        <v>203</v>
      </c>
      <c r="C230" s="5" t="s">
        <v>245</v>
      </c>
      <c r="D230" s="7">
        <v>10</v>
      </c>
      <c r="E230" s="244" t="s">
        <v>419</v>
      </c>
    </row>
    <row r="231" spans="1:5" s="17" customFormat="1" ht="15">
      <c r="A231" s="465"/>
      <c r="B231" s="25">
        <f t="shared" si="6"/>
        <v>204</v>
      </c>
      <c r="C231" s="37" t="s">
        <v>246</v>
      </c>
      <c r="D231" s="7">
        <v>10</v>
      </c>
      <c r="E231" s="244" t="s">
        <v>419</v>
      </c>
    </row>
    <row r="232" spans="1:5" s="17" customFormat="1" ht="45">
      <c r="A232" s="465"/>
      <c r="B232" s="25">
        <f t="shared" si="6"/>
        <v>205</v>
      </c>
      <c r="C232" s="37" t="s">
        <v>247</v>
      </c>
      <c r="D232" s="29">
        <v>5</v>
      </c>
      <c r="E232" s="244" t="s">
        <v>419</v>
      </c>
    </row>
    <row r="233" spans="1:5" s="17" customFormat="1" ht="30">
      <c r="A233" s="465"/>
      <c r="B233" s="25">
        <f t="shared" si="6"/>
        <v>206</v>
      </c>
      <c r="C233" s="37" t="s">
        <v>248</v>
      </c>
      <c r="D233" s="29">
        <v>5</v>
      </c>
      <c r="E233" s="244" t="s">
        <v>419</v>
      </c>
    </row>
    <row r="234" spans="1:5" s="17" customFormat="1" ht="15">
      <c r="A234" s="465"/>
      <c r="B234" s="25">
        <f t="shared" si="6"/>
        <v>207</v>
      </c>
      <c r="C234" s="37" t="s">
        <v>209</v>
      </c>
      <c r="D234" s="27">
        <v>0</v>
      </c>
      <c r="E234" s="244" t="s">
        <v>419</v>
      </c>
    </row>
    <row r="235" spans="1:5" s="17" customFormat="1" ht="45.75" thickBot="1">
      <c r="A235" s="466"/>
      <c r="B235" s="79">
        <f t="shared" si="6"/>
        <v>208</v>
      </c>
      <c r="C235" s="84" t="s">
        <v>249</v>
      </c>
      <c r="D235" s="88">
        <v>0</v>
      </c>
      <c r="E235" s="244" t="s">
        <v>419</v>
      </c>
    </row>
    <row r="236" spans="1:5" s="17" customFormat="1" ht="15.75" customHeight="1" thickBot="1">
      <c r="A236" s="457" t="s">
        <v>250</v>
      </c>
      <c r="B236" s="458"/>
      <c r="C236" s="458"/>
      <c r="D236" s="516"/>
      <c r="E236" s="387" t="s">
        <v>419</v>
      </c>
    </row>
    <row r="237" spans="1:5" s="17" customFormat="1" ht="60">
      <c r="A237" s="440" t="s">
        <v>251</v>
      </c>
      <c r="B237" s="21">
        <f>B235+1</f>
        <v>209</v>
      </c>
      <c r="C237" s="22" t="s">
        <v>252</v>
      </c>
      <c r="D237" s="221">
        <v>0</v>
      </c>
      <c r="E237" s="244" t="s">
        <v>419</v>
      </c>
    </row>
    <row r="238" spans="1:5" s="17" customFormat="1" ht="30">
      <c r="A238" s="441" t="s">
        <v>14</v>
      </c>
      <c r="B238" s="25">
        <f t="shared" si="6"/>
        <v>210</v>
      </c>
      <c r="C238" s="26" t="s">
        <v>204</v>
      </c>
      <c r="D238" s="27">
        <v>0</v>
      </c>
      <c r="E238" s="244" t="s">
        <v>419</v>
      </c>
    </row>
    <row r="239" spans="1:5" s="17" customFormat="1" ht="30" customHeight="1">
      <c r="A239" s="475" t="s">
        <v>253</v>
      </c>
      <c r="B239" s="25">
        <f t="shared" si="6"/>
        <v>211</v>
      </c>
      <c r="C239" s="37" t="s">
        <v>254</v>
      </c>
      <c r="D239" s="27">
        <v>0</v>
      </c>
      <c r="E239" s="244" t="s">
        <v>419</v>
      </c>
    </row>
    <row r="240" spans="1:5" s="17" customFormat="1" ht="30">
      <c r="A240" s="476"/>
      <c r="B240" s="25">
        <f t="shared" si="6"/>
        <v>212</v>
      </c>
      <c r="C240" s="37" t="s">
        <v>255</v>
      </c>
      <c r="D240" s="59">
        <v>0</v>
      </c>
      <c r="E240" s="312" t="s">
        <v>419</v>
      </c>
    </row>
    <row r="241" spans="1:6" s="17" customFormat="1" ht="30">
      <c r="A241" s="476"/>
      <c r="B241" s="25">
        <f t="shared" si="6"/>
        <v>213</v>
      </c>
      <c r="C241" s="36" t="s">
        <v>256</v>
      </c>
      <c r="D241" s="27">
        <v>0</v>
      </c>
      <c r="E241" s="312" t="s">
        <v>419</v>
      </c>
    </row>
    <row r="242" spans="1:6" s="17" customFormat="1" ht="30">
      <c r="A242" s="476"/>
      <c r="B242" s="25">
        <f t="shared" si="6"/>
        <v>214</v>
      </c>
      <c r="C242" s="36" t="s">
        <v>257</v>
      </c>
      <c r="D242" s="25">
        <v>15</v>
      </c>
      <c r="E242" s="244" t="s">
        <v>419</v>
      </c>
    </row>
    <row r="243" spans="1:6" s="17" customFormat="1" ht="15">
      <c r="A243" s="476"/>
      <c r="B243" s="25">
        <f t="shared" si="6"/>
        <v>215</v>
      </c>
      <c r="C243" s="37" t="s">
        <v>258</v>
      </c>
      <c r="D243" s="23">
        <v>0</v>
      </c>
      <c r="E243" s="306" t="s">
        <v>419</v>
      </c>
    </row>
    <row r="244" spans="1:6" s="17" customFormat="1" ht="15">
      <c r="A244" s="476"/>
      <c r="B244" s="25">
        <f t="shared" si="6"/>
        <v>216</v>
      </c>
      <c r="C244" s="37" t="s">
        <v>259</v>
      </c>
      <c r="D244" s="31">
        <v>5</v>
      </c>
      <c r="E244" s="244" t="s">
        <v>419</v>
      </c>
    </row>
    <row r="245" spans="1:6" s="17" customFormat="1" thickBot="1">
      <c r="A245" s="476"/>
      <c r="B245" s="25">
        <f t="shared" si="6"/>
        <v>217</v>
      </c>
      <c r="C245" s="36" t="s">
        <v>260</v>
      </c>
      <c r="D245" s="31">
        <v>10</v>
      </c>
      <c r="E245" s="244" t="s">
        <v>419</v>
      </c>
      <c r="F245" s="187">
        <f>COUNTIF(E246:E247,"s")</f>
        <v>0</v>
      </c>
    </row>
    <row r="246" spans="1:6" s="17" customFormat="1" ht="15">
      <c r="A246" s="476"/>
      <c r="B246" s="25">
        <f t="shared" si="6"/>
        <v>218</v>
      </c>
      <c r="C246" s="36" t="s">
        <v>261</v>
      </c>
      <c r="D246" s="245">
        <v>10</v>
      </c>
      <c r="E246" s="396" t="s">
        <v>419</v>
      </c>
      <c r="F246" s="184" t="str">
        <f>IF(F245&gt;1,"ERROR, seleccionar només una S","")</f>
        <v/>
      </c>
    </row>
    <row r="247" spans="1:6" s="17" customFormat="1" thickBot="1">
      <c r="A247" s="476"/>
      <c r="B247" s="25">
        <f t="shared" si="6"/>
        <v>219</v>
      </c>
      <c r="C247" s="36" t="s">
        <v>262</v>
      </c>
      <c r="D247" s="246">
        <v>15</v>
      </c>
      <c r="E247" s="398" t="s">
        <v>419</v>
      </c>
    </row>
    <row r="248" spans="1:6" s="17" customFormat="1" ht="30">
      <c r="A248" s="476"/>
      <c r="B248" s="25">
        <f t="shared" si="6"/>
        <v>220</v>
      </c>
      <c r="C248" s="37" t="s">
        <v>263</v>
      </c>
      <c r="D248" s="23">
        <v>0</v>
      </c>
      <c r="E248" s="244" t="s">
        <v>419</v>
      </c>
    </row>
    <row r="249" spans="1:6" s="17" customFormat="1" ht="30">
      <c r="A249" s="476"/>
      <c r="B249" s="25">
        <f t="shared" si="6"/>
        <v>221</v>
      </c>
      <c r="C249" s="37" t="s">
        <v>264</v>
      </c>
      <c r="D249" s="29">
        <v>5</v>
      </c>
      <c r="E249" s="244" t="s">
        <v>419</v>
      </c>
    </row>
    <row r="250" spans="1:6" s="17" customFormat="1" ht="15">
      <c r="A250" s="476"/>
      <c r="B250" s="25">
        <f t="shared" si="6"/>
        <v>222</v>
      </c>
      <c r="C250" s="37" t="s">
        <v>265</v>
      </c>
      <c r="D250" s="29">
        <v>5</v>
      </c>
      <c r="E250" s="244" t="s">
        <v>419</v>
      </c>
    </row>
    <row r="251" spans="1:6" s="17" customFormat="1" ht="30">
      <c r="A251" s="476"/>
      <c r="B251" s="25">
        <f t="shared" si="6"/>
        <v>223</v>
      </c>
      <c r="C251" s="37" t="s">
        <v>266</v>
      </c>
      <c r="D251" s="29">
        <v>10</v>
      </c>
      <c r="E251" s="244" t="s">
        <v>419</v>
      </c>
    </row>
    <row r="252" spans="1:6" s="17" customFormat="1" ht="45">
      <c r="A252" s="476"/>
      <c r="B252" s="25">
        <f t="shared" si="6"/>
        <v>224</v>
      </c>
      <c r="C252" s="37" t="s">
        <v>267</v>
      </c>
      <c r="D252" s="29">
        <v>10</v>
      </c>
      <c r="E252" s="244" t="s">
        <v>419</v>
      </c>
    </row>
    <row r="253" spans="1:6" s="17" customFormat="1" ht="45">
      <c r="A253" s="476"/>
      <c r="B253" s="25">
        <f t="shared" si="6"/>
        <v>225</v>
      </c>
      <c r="C253" s="37" t="s">
        <v>268</v>
      </c>
      <c r="D253" s="29">
        <v>10</v>
      </c>
      <c r="E253" s="244" t="s">
        <v>419</v>
      </c>
    </row>
    <row r="254" spans="1:6" s="17" customFormat="1" ht="15">
      <c r="A254" s="476"/>
      <c r="B254" s="25">
        <f t="shared" si="6"/>
        <v>226</v>
      </c>
      <c r="C254" s="65" t="s">
        <v>269</v>
      </c>
      <c r="D254" s="25">
        <v>15</v>
      </c>
      <c r="E254" s="244" t="s">
        <v>419</v>
      </c>
    </row>
    <row r="255" spans="1:6" s="17" customFormat="1" ht="15">
      <c r="A255" s="476"/>
      <c r="B255" s="25">
        <f>B254+1</f>
        <v>227</v>
      </c>
      <c r="C255" s="82" t="s">
        <v>270</v>
      </c>
      <c r="D255" s="27">
        <v>0</v>
      </c>
      <c r="E255" s="244" t="s">
        <v>419</v>
      </c>
    </row>
    <row r="256" spans="1:6" s="17" customFormat="1" ht="15">
      <c r="A256" s="476"/>
      <c r="B256" s="25">
        <f t="shared" si="6"/>
        <v>228</v>
      </c>
      <c r="C256" s="37" t="s">
        <v>271</v>
      </c>
      <c r="D256" s="27">
        <v>0</v>
      </c>
      <c r="E256" s="244" t="s">
        <v>419</v>
      </c>
    </row>
    <row r="257" spans="1:5" s="17" customFormat="1" ht="30">
      <c r="A257" s="476"/>
      <c r="B257" s="25">
        <f t="shared" si="6"/>
        <v>229</v>
      </c>
      <c r="C257" s="65" t="s">
        <v>272</v>
      </c>
      <c r="D257" s="29">
        <v>5</v>
      </c>
      <c r="E257" s="244" t="s">
        <v>419</v>
      </c>
    </row>
    <row r="258" spans="1:5" s="17" customFormat="1" ht="45.75" thickBot="1">
      <c r="A258" s="476"/>
      <c r="B258" s="79">
        <f t="shared" si="6"/>
        <v>230</v>
      </c>
      <c r="C258" s="179" t="s">
        <v>273</v>
      </c>
      <c r="D258" s="59">
        <v>0</v>
      </c>
      <c r="E258" s="312" t="s">
        <v>419</v>
      </c>
    </row>
    <row r="259" spans="1:5" s="17" customFormat="1" ht="15" customHeight="1" thickBot="1">
      <c r="A259" s="463" t="s">
        <v>274</v>
      </c>
      <c r="B259" s="464"/>
      <c r="C259" s="464"/>
      <c r="D259" s="536"/>
      <c r="E259" s="405" t="s">
        <v>419</v>
      </c>
    </row>
    <row r="260" spans="1:5" s="17" customFormat="1" ht="15">
      <c r="A260" s="460" t="s">
        <v>275</v>
      </c>
      <c r="B260" s="21">
        <f>B258+1</f>
        <v>231</v>
      </c>
      <c r="C260" s="78" t="s">
        <v>276</v>
      </c>
      <c r="D260" s="326">
        <v>0</v>
      </c>
      <c r="E260" s="244" t="s">
        <v>419</v>
      </c>
    </row>
    <row r="261" spans="1:5" s="17" customFormat="1" ht="30">
      <c r="A261" s="459"/>
      <c r="B261" s="25">
        <f t="shared" si="6"/>
        <v>232</v>
      </c>
      <c r="C261" s="66" t="s">
        <v>277</v>
      </c>
      <c r="D261" s="27">
        <v>0</v>
      </c>
      <c r="E261" s="244" t="s">
        <v>419</v>
      </c>
    </row>
    <row r="262" spans="1:5" s="17" customFormat="1" ht="30">
      <c r="A262" s="459"/>
      <c r="B262" s="25">
        <f t="shared" si="6"/>
        <v>233</v>
      </c>
      <c r="C262" s="66" t="s">
        <v>278</v>
      </c>
      <c r="D262" s="25">
        <v>20</v>
      </c>
      <c r="E262" s="244" t="s">
        <v>419</v>
      </c>
    </row>
    <row r="263" spans="1:5" s="17" customFormat="1" ht="15">
      <c r="A263" s="459"/>
      <c r="B263" s="25">
        <f t="shared" si="6"/>
        <v>234</v>
      </c>
      <c r="C263" s="65" t="s">
        <v>279</v>
      </c>
      <c r="D263" s="23">
        <v>0</v>
      </c>
      <c r="E263" s="244" t="s">
        <v>419</v>
      </c>
    </row>
    <row r="264" spans="1:5" s="17" customFormat="1" ht="15">
      <c r="A264" s="459"/>
      <c r="B264" s="25">
        <f t="shared" si="6"/>
        <v>235</v>
      </c>
      <c r="C264" s="65" t="s">
        <v>280</v>
      </c>
      <c r="D264" s="27">
        <v>0</v>
      </c>
      <c r="E264" s="244" t="s">
        <v>419</v>
      </c>
    </row>
    <row r="265" spans="1:5" s="17" customFormat="1" ht="15">
      <c r="A265" s="459"/>
      <c r="B265" s="25">
        <f t="shared" si="6"/>
        <v>236</v>
      </c>
      <c r="C265" s="65" t="s">
        <v>209</v>
      </c>
      <c r="D265" s="27">
        <v>0</v>
      </c>
      <c r="E265" s="244" t="s">
        <v>419</v>
      </c>
    </row>
    <row r="266" spans="1:5" s="17" customFormat="1" ht="30">
      <c r="A266" s="459"/>
      <c r="B266" s="25">
        <f t="shared" si="6"/>
        <v>237</v>
      </c>
      <c r="C266" s="65" t="s">
        <v>281</v>
      </c>
      <c r="D266" s="27">
        <v>0</v>
      </c>
      <c r="E266" s="244" t="s">
        <v>419</v>
      </c>
    </row>
    <row r="267" spans="1:5" s="17" customFormat="1" ht="45">
      <c r="A267" s="459"/>
      <c r="B267" s="25">
        <f t="shared" ref="B267:B311" si="7">B266+1</f>
        <v>238</v>
      </c>
      <c r="C267" s="65" t="s">
        <v>282</v>
      </c>
      <c r="D267" s="27">
        <v>0</v>
      </c>
      <c r="E267" s="244" t="s">
        <v>419</v>
      </c>
    </row>
    <row r="268" spans="1:5" s="17" customFormat="1" ht="15" customHeight="1">
      <c r="A268" s="483" t="s">
        <v>283</v>
      </c>
      <c r="B268" s="21">
        <f t="shared" si="7"/>
        <v>239</v>
      </c>
      <c r="C268" s="78" t="s">
        <v>284</v>
      </c>
      <c r="D268" s="29">
        <v>5</v>
      </c>
      <c r="E268" s="244" t="s">
        <v>419</v>
      </c>
    </row>
    <row r="269" spans="1:5" s="17" customFormat="1" ht="15">
      <c r="A269" s="470"/>
      <c r="B269" s="25">
        <f t="shared" si="7"/>
        <v>240</v>
      </c>
      <c r="C269" s="37" t="s">
        <v>285</v>
      </c>
      <c r="D269" s="29">
        <v>5</v>
      </c>
      <c r="E269" s="244" t="s">
        <v>419</v>
      </c>
    </row>
    <row r="270" spans="1:5" s="17" customFormat="1" ht="30">
      <c r="A270" s="441" t="s">
        <v>286</v>
      </c>
      <c r="B270" s="25">
        <f t="shared" si="7"/>
        <v>241</v>
      </c>
      <c r="C270" s="26" t="s">
        <v>287</v>
      </c>
      <c r="D270" s="27">
        <v>0</v>
      </c>
      <c r="E270" s="244" t="s">
        <v>419</v>
      </c>
    </row>
    <row r="271" spans="1:5" s="17" customFormat="1" ht="30">
      <c r="A271" s="442" t="s">
        <v>14</v>
      </c>
      <c r="B271" s="25">
        <f t="shared" si="7"/>
        <v>242</v>
      </c>
      <c r="C271" s="40" t="s">
        <v>204</v>
      </c>
      <c r="D271" s="59">
        <v>0</v>
      </c>
      <c r="E271" s="244" t="s">
        <v>419</v>
      </c>
    </row>
    <row r="272" spans="1:5" s="17" customFormat="1" ht="30">
      <c r="A272" s="465" t="s">
        <v>21</v>
      </c>
      <c r="B272" s="25">
        <f t="shared" si="7"/>
        <v>243</v>
      </c>
      <c r="C272" s="37" t="s">
        <v>288</v>
      </c>
      <c r="D272" s="27">
        <v>0</v>
      </c>
      <c r="E272" s="244" t="s">
        <v>419</v>
      </c>
    </row>
    <row r="273" spans="1:5" s="17" customFormat="1" ht="15">
      <c r="A273" s="465"/>
      <c r="B273" s="25">
        <f t="shared" si="7"/>
        <v>244</v>
      </c>
      <c r="C273" s="65" t="s">
        <v>289</v>
      </c>
      <c r="D273" s="59">
        <v>0</v>
      </c>
      <c r="E273" s="318" t="s">
        <v>419</v>
      </c>
    </row>
    <row r="274" spans="1:5" s="17" customFormat="1" ht="15">
      <c r="A274" s="465"/>
      <c r="B274" s="25">
        <f t="shared" si="7"/>
        <v>245</v>
      </c>
      <c r="C274" s="66" t="s">
        <v>290</v>
      </c>
      <c r="D274" s="27">
        <v>0</v>
      </c>
      <c r="E274" s="244" t="s">
        <v>419</v>
      </c>
    </row>
    <row r="275" spans="1:5" s="17" customFormat="1" ht="15">
      <c r="A275" s="465"/>
      <c r="B275" s="25">
        <f t="shared" si="7"/>
        <v>246</v>
      </c>
      <c r="C275" s="66" t="s">
        <v>291</v>
      </c>
      <c r="D275" s="23">
        <v>0</v>
      </c>
      <c r="E275" s="244" t="s">
        <v>419</v>
      </c>
    </row>
    <row r="276" spans="1:5" s="17" customFormat="1" ht="15">
      <c r="A276" s="465"/>
      <c r="B276" s="25">
        <f t="shared" si="7"/>
        <v>247</v>
      </c>
      <c r="C276" s="66" t="s">
        <v>292</v>
      </c>
      <c r="D276" s="23">
        <v>0</v>
      </c>
      <c r="E276" s="318" t="s">
        <v>419</v>
      </c>
    </row>
    <row r="277" spans="1:5" s="17" customFormat="1" ht="15">
      <c r="A277" s="465"/>
      <c r="B277" s="25">
        <f t="shared" si="7"/>
        <v>248</v>
      </c>
      <c r="C277" s="36" t="s">
        <v>293</v>
      </c>
      <c r="D277" s="27">
        <v>0</v>
      </c>
      <c r="E277" s="244" t="s">
        <v>419</v>
      </c>
    </row>
    <row r="278" spans="1:5" s="17" customFormat="1" ht="15">
      <c r="A278" s="465"/>
      <c r="B278" s="25">
        <f t="shared" si="7"/>
        <v>249</v>
      </c>
      <c r="C278" s="37" t="s">
        <v>209</v>
      </c>
      <c r="D278" s="23">
        <v>0</v>
      </c>
      <c r="E278" s="244" t="s">
        <v>419</v>
      </c>
    </row>
    <row r="279" spans="1:5" s="17" customFormat="1" ht="15">
      <c r="A279" s="465"/>
      <c r="B279" s="25">
        <f t="shared" si="7"/>
        <v>250</v>
      </c>
      <c r="C279" s="37" t="s">
        <v>294</v>
      </c>
      <c r="D279" s="27">
        <v>0</v>
      </c>
      <c r="E279" s="318" t="s">
        <v>419</v>
      </c>
    </row>
    <row r="280" spans="1:5" s="17" customFormat="1" ht="30">
      <c r="A280" s="465"/>
      <c r="B280" s="25">
        <f t="shared" si="7"/>
        <v>251</v>
      </c>
      <c r="C280" s="83" t="s">
        <v>295</v>
      </c>
      <c r="D280" s="27">
        <v>0</v>
      </c>
      <c r="E280" s="244" t="s">
        <v>419</v>
      </c>
    </row>
    <row r="281" spans="1:5" s="17" customFormat="1" ht="15">
      <c r="A281" s="465"/>
      <c r="B281" s="25">
        <f t="shared" si="7"/>
        <v>252</v>
      </c>
      <c r="C281" s="37" t="s">
        <v>296</v>
      </c>
      <c r="D281" s="29">
        <v>15</v>
      </c>
      <c r="E281" s="244" t="s">
        <v>419</v>
      </c>
    </row>
    <row r="282" spans="1:5" s="17" customFormat="1" ht="15">
      <c r="A282" s="465"/>
      <c r="B282" s="25">
        <f t="shared" si="7"/>
        <v>253</v>
      </c>
      <c r="C282" s="37" t="s">
        <v>297</v>
      </c>
      <c r="D282" s="29">
        <v>15</v>
      </c>
      <c r="E282" s="244" t="s">
        <v>419</v>
      </c>
    </row>
    <row r="283" spans="1:5" s="17" customFormat="1" ht="15">
      <c r="A283" s="465"/>
      <c r="B283" s="25">
        <f t="shared" si="7"/>
        <v>254</v>
      </c>
      <c r="C283" s="37" t="s">
        <v>298</v>
      </c>
      <c r="D283" s="29">
        <v>15</v>
      </c>
      <c r="E283" s="244" t="s">
        <v>419</v>
      </c>
    </row>
    <row r="284" spans="1:5" s="17" customFormat="1" ht="15">
      <c r="A284" s="465"/>
      <c r="B284" s="25">
        <f t="shared" si="7"/>
        <v>255</v>
      </c>
      <c r="C284" s="37" t="s">
        <v>299</v>
      </c>
      <c r="D284" s="29">
        <v>15</v>
      </c>
      <c r="E284" s="244" t="s">
        <v>419</v>
      </c>
    </row>
    <row r="285" spans="1:5" s="17" customFormat="1" ht="15">
      <c r="A285" s="465"/>
      <c r="B285" s="25">
        <f t="shared" si="7"/>
        <v>256</v>
      </c>
      <c r="C285" s="37" t="s">
        <v>300</v>
      </c>
      <c r="D285" s="29">
        <v>5</v>
      </c>
      <c r="E285" s="244" t="s">
        <v>419</v>
      </c>
    </row>
    <row r="286" spans="1:5" s="17" customFormat="1" ht="15">
      <c r="A286" s="465"/>
      <c r="B286" s="25">
        <f t="shared" si="7"/>
        <v>257</v>
      </c>
      <c r="C286" s="37" t="s">
        <v>301</v>
      </c>
      <c r="D286" s="29">
        <v>15</v>
      </c>
      <c r="E286" s="244" t="s">
        <v>419</v>
      </c>
    </row>
    <row r="287" spans="1:5" s="17" customFormat="1" ht="15">
      <c r="A287" s="465"/>
      <c r="B287" s="25">
        <f t="shared" si="7"/>
        <v>258</v>
      </c>
      <c r="C287" s="37" t="s">
        <v>302</v>
      </c>
      <c r="D287" s="29">
        <v>10</v>
      </c>
      <c r="E287" s="244" t="s">
        <v>419</v>
      </c>
    </row>
    <row r="288" spans="1:5" s="17" customFormat="1" ht="15">
      <c r="A288" s="465"/>
      <c r="B288" s="25">
        <f t="shared" si="7"/>
        <v>259</v>
      </c>
      <c r="C288" s="37" t="s">
        <v>303</v>
      </c>
      <c r="D288" s="27">
        <v>0</v>
      </c>
      <c r="E288" s="244" t="s">
        <v>419</v>
      </c>
    </row>
    <row r="289" spans="1:6" s="17" customFormat="1" ht="15">
      <c r="A289" s="465"/>
      <c r="B289" s="25">
        <f t="shared" si="7"/>
        <v>260</v>
      </c>
      <c r="C289" s="37" t="s">
        <v>304</v>
      </c>
      <c r="D289" s="27">
        <v>0</v>
      </c>
      <c r="E289" s="244" t="s">
        <v>419</v>
      </c>
    </row>
    <row r="290" spans="1:6" s="17" customFormat="1" ht="15">
      <c r="A290" s="465"/>
      <c r="B290" s="25">
        <f t="shared" si="7"/>
        <v>261</v>
      </c>
      <c r="C290" s="37" t="s">
        <v>305</v>
      </c>
      <c r="D290" s="29">
        <v>5</v>
      </c>
      <c r="E290" s="244" t="s">
        <v>419</v>
      </c>
    </row>
    <row r="291" spans="1:6" s="17" customFormat="1" ht="15">
      <c r="A291" s="466"/>
      <c r="B291" s="25">
        <f t="shared" si="7"/>
        <v>262</v>
      </c>
      <c r="C291" s="84" t="s">
        <v>306</v>
      </c>
      <c r="D291" s="27">
        <v>0</v>
      </c>
      <c r="E291" s="244" t="s">
        <v>419</v>
      </c>
    </row>
    <row r="292" spans="1:6" s="17" customFormat="1" ht="15">
      <c r="A292" s="465"/>
      <c r="B292" s="25">
        <f t="shared" si="7"/>
        <v>263</v>
      </c>
      <c r="C292" s="37" t="s">
        <v>307</v>
      </c>
      <c r="D292" s="27">
        <v>0</v>
      </c>
      <c r="E292" s="244" t="s">
        <v>419</v>
      </c>
    </row>
    <row r="293" spans="1:6" s="17" customFormat="1" ht="15" customHeight="1">
      <c r="A293" s="470" t="s">
        <v>308</v>
      </c>
      <c r="B293" s="25">
        <f t="shared" si="7"/>
        <v>264</v>
      </c>
      <c r="C293" s="85" t="s">
        <v>309</v>
      </c>
      <c r="D293" s="80">
        <v>0</v>
      </c>
      <c r="E293" s="244" t="s">
        <v>419</v>
      </c>
    </row>
    <row r="294" spans="1:6" s="17" customFormat="1" ht="30">
      <c r="A294" s="465"/>
      <c r="B294" s="25">
        <f t="shared" si="7"/>
        <v>265</v>
      </c>
      <c r="C294" s="36" t="s">
        <v>310</v>
      </c>
      <c r="D294" s="27">
        <v>0</v>
      </c>
      <c r="E294" s="244" t="s">
        <v>419</v>
      </c>
    </row>
    <row r="295" spans="1:6" s="17" customFormat="1" ht="30">
      <c r="A295" s="465"/>
      <c r="B295" s="25">
        <f t="shared" si="7"/>
        <v>266</v>
      </c>
      <c r="C295" s="36" t="s">
        <v>311</v>
      </c>
      <c r="D295" s="25">
        <v>10</v>
      </c>
      <c r="E295" s="244" t="s">
        <v>419</v>
      </c>
    </row>
    <row r="296" spans="1:6" s="17" customFormat="1" ht="15">
      <c r="A296" s="465"/>
      <c r="B296" s="25">
        <f t="shared" si="7"/>
        <v>267</v>
      </c>
      <c r="C296" s="37" t="s">
        <v>312</v>
      </c>
      <c r="D296" s="61">
        <v>15</v>
      </c>
      <c r="E296" s="321" t="s">
        <v>419</v>
      </c>
    </row>
    <row r="297" spans="1:6" s="17" customFormat="1" thickBot="1">
      <c r="A297" s="465"/>
      <c r="B297" s="25">
        <f t="shared" si="7"/>
        <v>268</v>
      </c>
      <c r="C297" s="36" t="s">
        <v>313</v>
      </c>
      <c r="D297" s="59">
        <v>0</v>
      </c>
      <c r="E297" s="244" t="s">
        <v>419</v>
      </c>
      <c r="F297" s="187">
        <f>COUNTIF(E298:E299,"s")</f>
        <v>0</v>
      </c>
    </row>
    <row r="298" spans="1:6" s="17" customFormat="1" ht="30">
      <c r="A298" s="465"/>
      <c r="B298" s="25">
        <f t="shared" si="7"/>
        <v>269</v>
      </c>
      <c r="C298" s="36" t="s">
        <v>314</v>
      </c>
      <c r="D298" s="245">
        <v>10</v>
      </c>
      <c r="E298" s="396" t="s">
        <v>419</v>
      </c>
      <c r="F298" s="184" t="str">
        <f>IF(F297&gt;1,"ERROR, seleccionar només una S","")</f>
        <v/>
      </c>
    </row>
    <row r="299" spans="1:6" s="17" customFormat="1" ht="30.75" thickBot="1">
      <c r="A299" s="465"/>
      <c r="B299" s="25">
        <f t="shared" si="7"/>
        <v>270</v>
      </c>
      <c r="C299" s="36" t="s">
        <v>315</v>
      </c>
      <c r="D299" s="246">
        <v>15</v>
      </c>
      <c r="E299" s="398" t="s">
        <v>419</v>
      </c>
    </row>
    <row r="300" spans="1:6" s="17" customFormat="1" ht="30">
      <c r="A300" s="441" t="s">
        <v>316</v>
      </c>
      <c r="B300" s="25">
        <f t="shared" si="7"/>
        <v>271</v>
      </c>
      <c r="C300" s="37" t="s">
        <v>317</v>
      </c>
      <c r="D300" s="23">
        <v>0</v>
      </c>
      <c r="E300" s="259" t="s">
        <v>419</v>
      </c>
    </row>
    <row r="301" spans="1:6" s="17" customFormat="1" ht="15">
      <c r="A301" s="465" t="s">
        <v>51</v>
      </c>
      <c r="B301" s="25">
        <f t="shared" si="7"/>
        <v>272</v>
      </c>
      <c r="C301" s="37" t="s">
        <v>318</v>
      </c>
      <c r="D301" s="29">
        <v>5</v>
      </c>
      <c r="E301" s="244" t="s">
        <v>419</v>
      </c>
    </row>
    <row r="302" spans="1:6" s="17" customFormat="1" ht="15">
      <c r="A302" s="465"/>
      <c r="B302" s="25">
        <f t="shared" si="7"/>
        <v>273</v>
      </c>
      <c r="C302" s="37" t="s">
        <v>319</v>
      </c>
      <c r="D302" s="29">
        <v>5</v>
      </c>
      <c r="E302" s="244" t="s">
        <v>419</v>
      </c>
    </row>
    <row r="303" spans="1:6" s="17" customFormat="1" ht="15">
      <c r="A303" s="465"/>
      <c r="B303" s="25">
        <f t="shared" si="7"/>
        <v>274</v>
      </c>
      <c r="C303" s="37" t="s">
        <v>320</v>
      </c>
      <c r="D303" s="29">
        <v>5</v>
      </c>
      <c r="E303" s="244" t="s">
        <v>419</v>
      </c>
    </row>
    <row r="304" spans="1:6" s="17" customFormat="1" ht="15">
      <c r="A304" s="465"/>
      <c r="B304" s="25">
        <f t="shared" si="7"/>
        <v>275</v>
      </c>
      <c r="C304" s="65" t="s">
        <v>321</v>
      </c>
      <c r="D304" s="29">
        <v>5</v>
      </c>
      <c r="E304" s="244" t="s">
        <v>419</v>
      </c>
    </row>
    <row r="305" spans="1:5" s="17" customFormat="1" ht="15">
      <c r="A305" s="465"/>
      <c r="B305" s="25">
        <f t="shared" si="7"/>
        <v>276</v>
      </c>
      <c r="C305" s="65" t="s">
        <v>322</v>
      </c>
      <c r="D305" s="27">
        <v>0</v>
      </c>
      <c r="E305" s="244" t="s">
        <v>419</v>
      </c>
    </row>
    <row r="306" spans="1:5" s="17" customFormat="1" ht="15">
      <c r="A306" s="465"/>
      <c r="B306" s="25">
        <f t="shared" si="7"/>
        <v>277</v>
      </c>
      <c r="C306" s="65" t="s">
        <v>323</v>
      </c>
      <c r="D306" s="29">
        <v>5</v>
      </c>
      <c r="E306" s="244" t="s">
        <v>419</v>
      </c>
    </row>
    <row r="307" spans="1:5" s="17" customFormat="1" ht="15">
      <c r="A307" s="465"/>
      <c r="B307" s="25">
        <f t="shared" si="7"/>
        <v>278</v>
      </c>
      <c r="C307" s="65" t="s">
        <v>324</v>
      </c>
      <c r="D307" s="29">
        <v>5</v>
      </c>
      <c r="E307" s="244" t="s">
        <v>419</v>
      </c>
    </row>
    <row r="308" spans="1:5" s="17" customFormat="1" ht="30">
      <c r="A308" s="465"/>
      <c r="B308" s="25">
        <f t="shared" si="7"/>
        <v>279</v>
      </c>
      <c r="C308" s="65" t="s">
        <v>325</v>
      </c>
      <c r="D308" s="29">
        <v>10</v>
      </c>
      <c r="E308" s="244" t="s">
        <v>419</v>
      </c>
    </row>
    <row r="309" spans="1:5" s="17" customFormat="1" ht="30">
      <c r="A309" s="465"/>
      <c r="B309" s="25">
        <f t="shared" si="7"/>
        <v>280</v>
      </c>
      <c r="C309" s="37" t="s">
        <v>326</v>
      </c>
      <c r="D309" s="86">
        <v>5</v>
      </c>
      <c r="E309" s="244" t="s">
        <v>419</v>
      </c>
    </row>
    <row r="310" spans="1:5" s="17" customFormat="1" ht="15">
      <c r="A310" s="465"/>
      <c r="B310" s="25">
        <f t="shared" si="7"/>
        <v>281</v>
      </c>
      <c r="C310" s="37" t="s">
        <v>327</v>
      </c>
      <c r="D310" s="59">
        <v>0</v>
      </c>
      <c r="E310" s="244" t="s">
        <v>419</v>
      </c>
    </row>
    <row r="311" spans="1:5" s="17" customFormat="1" thickBot="1">
      <c r="A311" s="467"/>
      <c r="B311" s="41">
        <f t="shared" si="7"/>
        <v>282</v>
      </c>
      <c r="C311" s="87" t="s">
        <v>328</v>
      </c>
      <c r="D311" s="88">
        <v>0</v>
      </c>
      <c r="E311" s="404" t="s">
        <v>419</v>
      </c>
    </row>
    <row r="312" spans="1:5" s="17" customFormat="1" thickBot="1">
      <c r="A312" s="42"/>
      <c r="B312" s="43"/>
      <c r="C312" s="239" t="s">
        <v>57</v>
      </c>
      <c r="D312" s="234">
        <v>395</v>
      </c>
      <c r="E312" s="16"/>
    </row>
    <row r="313" spans="1:5" s="17" customFormat="1" ht="15">
      <c r="A313" s="42"/>
      <c r="B313" s="43"/>
      <c r="C313" s="240" t="s">
        <v>425</v>
      </c>
      <c r="D313" s="270">
        <f>IF(E189="S",SUMIF($E$190:$E$196,"S",D190:D196),"NO APLICA")</f>
        <v>0</v>
      </c>
      <c r="E313" s="16"/>
    </row>
    <row r="314" spans="1:5" s="17" customFormat="1" ht="15">
      <c r="A314" s="42"/>
      <c r="B314" s="43"/>
      <c r="C314" s="241" t="s">
        <v>426</v>
      </c>
      <c r="D314" s="271" t="str">
        <f>IF(E236="S",SUMIF($E$237:$E$258,"S",D237:D258),"NO APLICA")</f>
        <v>NO APLICA</v>
      </c>
      <c r="E314" s="16"/>
    </row>
    <row r="315" spans="1:5" s="17" customFormat="1" ht="15">
      <c r="A315" s="42"/>
      <c r="B315" s="43"/>
      <c r="C315" s="241" t="s">
        <v>427</v>
      </c>
      <c r="D315" s="271" t="str">
        <f>IF(E259="s",SUMIF($E$260:$E$267,"S",D260:D267),"NO APLICA")</f>
        <v>NO APLICA</v>
      </c>
      <c r="E315" s="16"/>
    </row>
    <row r="316" spans="1:5" s="17" customFormat="1" thickBot="1">
      <c r="A316" s="42"/>
      <c r="B316" s="43"/>
      <c r="C316" s="242" t="s">
        <v>428</v>
      </c>
      <c r="D316" s="272">
        <f>(SUMIF($E$182:$E$188,"S",D182:D188)+(SUMIF($E$198:$E$235,"s",D198:D235)+(SUMIF($E$268:$E$311,"s",D268:D311))))</f>
        <v>0</v>
      </c>
      <c r="E316" s="16"/>
    </row>
    <row r="317" spans="1:5" s="17" customFormat="1" thickBot="1">
      <c r="A317" s="42"/>
      <c r="B317" s="43"/>
      <c r="C317" s="448" t="s">
        <v>429</v>
      </c>
      <c r="D317" s="234">
        <f>SUM(D313:D316)</f>
        <v>0</v>
      </c>
      <c r="E317" s="16"/>
    </row>
    <row r="318" spans="1:5" s="17" customFormat="1" thickBot="1">
      <c r="A318" s="42"/>
      <c r="B318" s="43"/>
      <c r="C318" s="44"/>
      <c r="D318" s="232">
        <f>D317/D312</f>
        <v>0</v>
      </c>
      <c r="E318" s="16"/>
    </row>
    <row r="319" spans="1:5" s="17" customFormat="1" thickBot="1">
      <c r="A319" s="42"/>
      <c r="B319" s="43"/>
      <c r="C319" s="45"/>
      <c r="D319" s="46"/>
      <c r="E319" s="16"/>
    </row>
    <row r="320" spans="1:5" s="17" customFormat="1" thickBot="1">
      <c r="A320" s="47"/>
      <c r="B320" s="48"/>
      <c r="C320" s="277" t="s">
        <v>430</v>
      </c>
      <c r="D320" s="269">
        <v>79</v>
      </c>
      <c r="E320" s="160"/>
    </row>
    <row r="321" spans="1:5" s="51" customFormat="1" ht="15">
      <c r="A321" s="49"/>
      <c r="B321" s="48"/>
      <c r="C321" s="276" t="s">
        <v>431</v>
      </c>
      <c r="D321" s="273">
        <f>IF(E189="s",COUNTIFS(D190:D196,"=0",$E$190:$E$196,"=S"),"OBLIGATORI")</f>
        <v>0</v>
      </c>
      <c r="E321" s="160"/>
    </row>
    <row r="322" spans="1:5" s="51" customFormat="1" ht="15">
      <c r="A322" s="49"/>
      <c r="B322" s="48"/>
      <c r="C322" s="236" t="s">
        <v>432</v>
      </c>
      <c r="D322" s="274">
        <f>COUNTIFS(D237:D258,"=0",$E$237:$E$258,"=S")</f>
        <v>0</v>
      </c>
      <c r="E322" s="160"/>
    </row>
    <row r="323" spans="1:5" s="51" customFormat="1" ht="15">
      <c r="A323" s="49"/>
      <c r="B323" s="48"/>
      <c r="C323" s="236" t="s">
        <v>433</v>
      </c>
      <c r="D323" s="274">
        <f>COUNTIFS(D260:D267,"=0",$E$260:$E$267,"=S")</f>
        <v>0</v>
      </c>
      <c r="E323" s="160"/>
    </row>
    <row r="324" spans="1:5" s="51" customFormat="1" thickBot="1">
      <c r="A324" s="49"/>
      <c r="B324" s="48"/>
      <c r="C324" s="237" t="s">
        <v>434</v>
      </c>
      <c r="D324" s="275">
        <f>COUNTIFS(D182:D188,"=0",$E$182:$E$188,"=S")+COUNTIFS(D198:D235,"=0",$E$198:$E$235,"=S")+COUNTIFS(D268:D311,"=0",$E$268:$E$311,"=S")</f>
        <v>0</v>
      </c>
      <c r="E324" s="160"/>
    </row>
    <row r="325" spans="1:5" s="51" customFormat="1" thickBot="1">
      <c r="A325" s="49"/>
      <c r="B325" s="48"/>
      <c r="C325" s="209" t="s">
        <v>329</v>
      </c>
      <c r="D325" s="220">
        <f>SUM(D321:D324)</f>
        <v>0</v>
      </c>
      <c r="E325" s="160"/>
    </row>
    <row r="326" spans="1:5" s="51" customFormat="1" thickBot="1">
      <c r="A326" s="49"/>
      <c r="B326" s="48"/>
      <c r="C326" s="52"/>
      <c r="D326" s="238">
        <f>D325/D320</f>
        <v>0</v>
      </c>
      <c r="E326" s="50"/>
    </row>
    <row r="327" spans="1:5" s="17" customFormat="1" ht="15">
      <c r="A327" s="73"/>
      <c r="B327" s="73"/>
      <c r="C327" s="74"/>
      <c r="D327" s="46"/>
      <c r="E327" s="16"/>
    </row>
    <row r="328" spans="1:5" s="17" customFormat="1" thickBot="1">
      <c r="A328" s="90"/>
      <c r="B328" s="90"/>
      <c r="C328" s="90"/>
      <c r="D328" s="91"/>
      <c r="E328" s="91"/>
    </row>
    <row r="329" spans="1:5" s="17" customFormat="1" thickBot="1">
      <c r="A329" s="477" t="s">
        <v>330</v>
      </c>
      <c r="B329" s="478"/>
      <c r="C329" s="478"/>
      <c r="D329" s="478"/>
      <c r="E329" s="498"/>
    </row>
    <row r="330" spans="1:5" s="51" customFormat="1" ht="17.25" customHeight="1" thickBot="1">
      <c r="A330" s="522" t="s">
        <v>331</v>
      </c>
      <c r="B330" s="523"/>
      <c r="C330" s="523"/>
      <c r="D330" s="524"/>
      <c r="E330" s="409" t="s">
        <v>419</v>
      </c>
    </row>
    <row r="331" spans="1:5" s="17" customFormat="1" ht="15" customHeight="1">
      <c r="A331" s="484" t="s">
        <v>332</v>
      </c>
      <c r="B331" s="25">
        <f>B311+1</f>
        <v>283</v>
      </c>
      <c r="C331" s="37" t="s">
        <v>333</v>
      </c>
      <c r="D331" s="221">
        <v>0</v>
      </c>
      <c r="E331" s="244" t="s">
        <v>419</v>
      </c>
    </row>
    <row r="332" spans="1:5" s="17" customFormat="1" ht="30">
      <c r="A332" s="483"/>
      <c r="B332" s="25">
        <f t="shared" ref="B332:B338" si="8">B331+1</f>
        <v>284</v>
      </c>
      <c r="C332" s="37" t="s">
        <v>334</v>
      </c>
      <c r="D332" s="97">
        <v>10</v>
      </c>
      <c r="E332" s="244" t="s">
        <v>419</v>
      </c>
    </row>
    <row r="333" spans="1:5" s="17" customFormat="1" ht="15">
      <c r="A333" s="483"/>
      <c r="B333" s="25">
        <f t="shared" si="8"/>
        <v>285</v>
      </c>
      <c r="C333" s="37" t="s">
        <v>335</v>
      </c>
      <c r="D333" s="97">
        <v>10</v>
      </c>
      <c r="E333" s="244" t="s">
        <v>419</v>
      </c>
    </row>
    <row r="334" spans="1:5" s="17" customFormat="1" ht="15" customHeight="1">
      <c r="A334" s="483"/>
      <c r="B334" s="25">
        <f t="shared" si="8"/>
        <v>286</v>
      </c>
      <c r="C334" s="37" t="s">
        <v>336</v>
      </c>
      <c r="D334" s="97">
        <v>10</v>
      </c>
      <c r="E334" s="244" t="s">
        <v>419</v>
      </c>
    </row>
    <row r="335" spans="1:5" s="17" customFormat="1" ht="15">
      <c r="A335" s="483"/>
      <c r="B335" s="25">
        <f t="shared" si="8"/>
        <v>287</v>
      </c>
      <c r="C335" s="37" t="s">
        <v>337</v>
      </c>
      <c r="D335" s="97">
        <v>20</v>
      </c>
      <c r="E335" s="244" t="s">
        <v>419</v>
      </c>
    </row>
    <row r="336" spans="1:5" s="17" customFormat="1" ht="15">
      <c r="A336" s="483"/>
      <c r="B336" s="25">
        <f t="shared" si="8"/>
        <v>288</v>
      </c>
      <c r="C336" s="37" t="s">
        <v>338</v>
      </c>
      <c r="D336" s="97">
        <v>20</v>
      </c>
      <c r="E336" s="244" t="s">
        <v>419</v>
      </c>
    </row>
    <row r="337" spans="1:5" s="17" customFormat="1" ht="17.25">
      <c r="A337" s="483"/>
      <c r="B337" s="25">
        <f t="shared" si="8"/>
        <v>289</v>
      </c>
      <c r="C337" s="37" t="s">
        <v>339</v>
      </c>
      <c r="D337" s="97">
        <v>10</v>
      </c>
      <c r="E337" s="244" t="s">
        <v>419</v>
      </c>
    </row>
    <row r="338" spans="1:5" s="17" customFormat="1" thickBot="1">
      <c r="A338" s="485"/>
      <c r="B338" s="25">
        <f t="shared" si="8"/>
        <v>290</v>
      </c>
      <c r="C338" s="37" t="s">
        <v>340</v>
      </c>
      <c r="D338" s="101">
        <v>10</v>
      </c>
      <c r="E338" s="244" t="s">
        <v>419</v>
      </c>
    </row>
    <row r="339" spans="1:5" s="17" customFormat="1" thickBot="1">
      <c r="A339" s="300" t="s">
        <v>51</v>
      </c>
      <c r="B339" s="301"/>
      <c r="C339" s="301"/>
      <c r="D339" s="301"/>
      <c r="E339" s="299"/>
    </row>
    <row r="340" spans="1:5" s="17" customFormat="1" ht="15">
      <c r="A340" s="466" t="s">
        <v>51</v>
      </c>
      <c r="B340" s="25">
        <f>B338+1</f>
        <v>291</v>
      </c>
      <c r="C340" s="37" t="s">
        <v>341</v>
      </c>
      <c r="D340" s="320">
        <v>5</v>
      </c>
      <c r="E340" s="244" t="s">
        <v>419</v>
      </c>
    </row>
    <row r="341" spans="1:5" s="17" customFormat="1" ht="45">
      <c r="A341" s="483"/>
      <c r="B341" s="25">
        <f t="shared" ref="B341:B348" si="9">B340+1</f>
        <v>292</v>
      </c>
      <c r="C341" s="389" t="s">
        <v>342</v>
      </c>
      <c r="D341" s="25">
        <v>10</v>
      </c>
      <c r="E341" s="244" t="s">
        <v>419</v>
      </c>
    </row>
    <row r="342" spans="1:5" s="17" customFormat="1" ht="30">
      <c r="A342" s="483"/>
      <c r="B342" s="25">
        <f t="shared" si="9"/>
        <v>293</v>
      </c>
      <c r="C342" s="65" t="s">
        <v>343</v>
      </c>
      <c r="D342" s="25">
        <v>10</v>
      </c>
      <c r="E342" s="244" t="s">
        <v>419</v>
      </c>
    </row>
    <row r="343" spans="1:5" s="17" customFormat="1" ht="15">
      <c r="A343" s="483"/>
      <c r="B343" s="25">
        <f t="shared" si="9"/>
        <v>294</v>
      </c>
      <c r="C343" s="78" t="s">
        <v>344</v>
      </c>
      <c r="D343" s="21">
        <v>5</v>
      </c>
      <c r="E343" s="244" t="s">
        <v>419</v>
      </c>
    </row>
    <row r="344" spans="1:5" s="17" customFormat="1" ht="30">
      <c r="A344" s="483"/>
      <c r="B344" s="25">
        <f t="shared" si="9"/>
        <v>295</v>
      </c>
      <c r="C344" s="78" t="s">
        <v>345</v>
      </c>
      <c r="D344" s="21">
        <v>5</v>
      </c>
      <c r="E344" s="244" t="s">
        <v>419</v>
      </c>
    </row>
    <row r="345" spans="1:5" s="17" customFormat="1" ht="30">
      <c r="A345" s="483"/>
      <c r="B345" s="25">
        <f t="shared" si="9"/>
        <v>296</v>
      </c>
      <c r="C345" s="67" t="s">
        <v>346</v>
      </c>
      <c r="D345" s="25">
        <v>10</v>
      </c>
      <c r="E345" s="244" t="s">
        <v>419</v>
      </c>
    </row>
    <row r="346" spans="1:5" s="17" customFormat="1" ht="15">
      <c r="A346" s="483"/>
      <c r="B346" s="25">
        <f t="shared" si="9"/>
        <v>297</v>
      </c>
      <c r="C346" s="67" t="s">
        <v>347</v>
      </c>
      <c r="D346" s="25">
        <v>10</v>
      </c>
      <c r="E346" s="244" t="s">
        <v>419</v>
      </c>
    </row>
    <row r="347" spans="1:5" s="17" customFormat="1" ht="15">
      <c r="A347" s="483"/>
      <c r="B347" s="25">
        <f t="shared" si="9"/>
        <v>298</v>
      </c>
      <c r="C347" s="65" t="s">
        <v>348</v>
      </c>
      <c r="D347" s="25">
        <v>10</v>
      </c>
      <c r="E347" s="244" t="s">
        <v>419</v>
      </c>
    </row>
    <row r="348" spans="1:5" s="17" customFormat="1" thickBot="1">
      <c r="A348" s="485"/>
      <c r="B348" s="41">
        <f t="shared" si="9"/>
        <v>299</v>
      </c>
      <c r="C348" s="70" t="s">
        <v>349</v>
      </c>
      <c r="D348" s="41">
        <v>15</v>
      </c>
      <c r="E348" s="404" t="s">
        <v>419</v>
      </c>
    </row>
    <row r="349" spans="1:5" s="17" customFormat="1" thickBot="1">
      <c r="A349" s="42"/>
      <c r="B349" s="43"/>
      <c r="C349" s="239" t="s">
        <v>57</v>
      </c>
      <c r="D349" s="234">
        <v>170</v>
      </c>
      <c r="E349" s="188">
        <f>COUNTIFS(E331:E348,"=S")</f>
        <v>0</v>
      </c>
    </row>
    <row r="350" spans="1:5" s="17" customFormat="1" ht="15">
      <c r="A350" s="42"/>
      <c r="B350" s="43"/>
      <c r="C350" s="240" t="s">
        <v>435</v>
      </c>
      <c r="D350" s="270" t="str">
        <f>IF(E330="S",SUMIF($E$331:$E$338,"S",D331:D338),"NO APLICA")</f>
        <v>NO APLICA</v>
      </c>
      <c r="E350" s="188"/>
    </row>
    <row r="351" spans="1:5" s="17" customFormat="1" thickBot="1">
      <c r="A351" s="42"/>
      <c r="B351" s="43"/>
      <c r="C351" s="240" t="s">
        <v>436</v>
      </c>
      <c r="D351" s="272">
        <f>(SUMIF($E$340:$E$348,"S",D340:D348))</f>
        <v>0</v>
      </c>
      <c r="E351" s="188"/>
    </row>
    <row r="352" spans="1:5" s="17" customFormat="1" thickBot="1">
      <c r="A352" s="42"/>
      <c r="B352" s="43"/>
      <c r="C352" s="448" t="s">
        <v>437</v>
      </c>
      <c r="D352" s="234">
        <f>SUM(D350:D351)</f>
        <v>0</v>
      </c>
      <c r="E352" s="16"/>
    </row>
    <row r="353" spans="1:6" s="17" customFormat="1" thickBot="1">
      <c r="A353" s="42"/>
      <c r="B353" s="43"/>
      <c r="C353" s="44"/>
      <c r="D353" s="232">
        <f>D352/D349</f>
        <v>0</v>
      </c>
      <c r="E353" s="16"/>
    </row>
    <row r="354" spans="1:6" s="17" customFormat="1" thickBot="1">
      <c r="A354" s="42"/>
      <c r="B354" s="43"/>
      <c r="C354" s="45"/>
      <c r="D354" s="46"/>
      <c r="E354" s="161"/>
    </row>
    <row r="355" spans="1:6" s="17" customFormat="1" thickBot="1">
      <c r="A355" s="47"/>
      <c r="B355" s="48"/>
      <c r="C355" s="268" t="s">
        <v>191</v>
      </c>
      <c r="D355" s="269">
        <v>1</v>
      </c>
      <c r="E355" s="160" t="s">
        <v>438</v>
      </c>
    </row>
    <row r="356" spans="1:6" s="17" customFormat="1" ht="15">
      <c r="A356" s="47"/>
      <c r="B356" s="48"/>
      <c r="C356" s="236" t="s">
        <v>439</v>
      </c>
      <c r="D356" s="273" t="str">
        <f>IF(E330="S",COUNTIFS(D331:D338,"=0",$E$331:$E$338,"=S"),"NO APLICA")</f>
        <v>NO APLICA</v>
      </c>
      <c r="E356" s="160"/>
    </row>
    <row r="357" spans="1:6" s="17" customFormat="1" thickBot="1">
      <c r="A357" s="47"/>
      <c r="B357" s="48"/>
      <c r="C357" s="236" t="s">
        <v>440</v>
      </c>
      <c r="D357" s="275">
        <f>COUNTIFS(D340:D348,"=0",$E$340:$E$348,"=S")</f>
        <v>0</v>
      </c>
      <c r="E357" s="160"/>
    </row>
    <row r="358" spans="1:6" s="51" customFormat="1" thickBot="1">
      <c r="A358" s="49"/>
      <c r="B358" s="48"/>
      <c r="C358" s="209" t="s">
        <v>329</v>
      </c>
      <c r="D358" s="220">
        <f>SUM(D356:D357)</f>
        <v>0</v>
      </c>
      <c r="E358" s="50"/>
    </row>
    <row r="359" spans="1:6" s="51" customFormat="1" thickBot="1">
      <c r="A359" s="49"/>
      <c r="B359" s="48"/>
      <c r="C359" s="52"/>
      <c r="D359" s="226">
        <v>1</v>
      </c>
      <c r="E359" s="50"/>
    </row>
    <row r="360" spans="1:6" s="17" customFormat="1" thickBot="1">
      <c r="A360" s="503"/>
      <c r="B360" s="503"/>
      <c r="C360" s="503"/>
      <c r="D360" s="102"/>
      <c r="E360" s="91"/>
    </row>
    <row r="361" spans="1:6" s="17" customFormat="1" thickBot="1">
      <c r="A361" s="504" t="s">
        <v>350</v>
      </c>
      <c r="B361" s="505"/>
      <c r="C361" s="505"/>
      <c r="D361" s="505"/>
      <c r="E361" s="506"/>
    </row>
    <row r="362" spans="1:6" s="17" customFormat="1" ht="15.75" customHeight="1" thickBot="1">
      <c r="A362" s="463" t="s">
        <v>351</v>
      </c>
      <c r="B362" s="464"/>
      <c r="C362" s="464"/>
      <c r="D362" s="535"/>
      <c r="E362" s="410" t="s">
        <v>419</v>
      </c>
      <c r="F362" s="258">
        <f>COUNTIF(E363:E365,"s")</f>
        <v>0</v>
      </c>
    </row>
    <row r="363" spans="1:6" s="17" customFormat="1" ht="62.25">
      <c r="A363" s="483" t="s">
        <v>352</v>
      </c>
      <c r="B363" s="92">
        <f>B348+1</f>
        <v>300</v>
      </c>
      <c r="C363" s="103" t="s">
        <v>353</v>
      </c>
      <c r="D363" s="245">
        <v>10</v>
      </c>
      <c r="E363" s="396" t="s">
        <v>419</v>
      </c>
      <c r="F363" s="184" t="str">
        <f>IF(F362&gt;1,"ERROR, seleccionar només una S","")</f>
        <v/>
      </c>
    </row>
    <row r="364" spans="1:6" s="17" customFormat="1" ht="62.25">
      <c r="A364" s="495"/>
      <c r="B364" s="104">
        <f>B363+1</f>
        <v>301</v>
      </c>
      <c r="C364" s="36" t="s">
        <v>354</v>
      </c>
      <c r="D364" s="322">
        <v>15</v>
      </c>
      <c r="E364" s="397" t="s">
        <v>419</v>
      </c>
    </row>
    <row r="365" spans="1:6" s="17" customFormat="1" ht="63" thickBot="1">
      <c r="A365" s="495"/>
      <c r="B365" s="104">
        <f t="shared" ref="B365:B374" si="10">B364+1</f>
        <v>302</v>
      </c>
      <c r="C365" s="36" t="s">
        <v>355</v>
      </c>
      <c r="D365" s="246">
        <v>20</v>
      </c>
      <c r="E365" s="398" t="s">
        <v>419</v>
      </c>
    </row>
    <row r="366" spans="1:6" s="17" customFormat="1" thickBot="1">
      <c r="A366" s="495"/>
      <c r="B366" s="104">
        <f t="shared" si="10"/>
        <v>303</v>
      </c>
      <c r="C366" s="37" t="s">
        <v>356</v>
      </c>
      <c r="D366" s="340">
        <v>15</v>
      </c>
      <c r="E366" s="321" t="s">
        <v>419</v>
      </c>
      <c r="F366" s="187">
        <f>COUNTIF(E367:E369,"s")</f>
        <v>0</v>
      </c>
    </row>
    <row r="367" spans="1:6" s="17" customFormat="1" ht="30">
      <c r="A367" s="495"/>
      <c r="B367" s="104">
        <f t="shared" si="10"/>
        <v>304</v>
      </c>
      <c r="C367" s="36" t="s">
        <v>357</v>
      </c>
      <c r="D367" s="245">
        <v>5</v>
      </c>
      <c r="E367" s="396" t="s">
        <v>419</v>
      </c>
      <c r="F367" s="184" t="str">
        <f>IF(F366&gt;1,"ERROR, seleccionar només una S","")</f>
        <v/>
      </c>
    </row>
    <row r="368" spans="1:6" s="17" customFormat="1" ht="30">
      <c r="A368" s="495"/>
      <c r="B368" s="104">
        <f t="shared" si="10"/>
        <v>305</v>
      </c>
      <c r="C368" s="36" t="s">
        <v>358</v>
      </c>
      <c r="D368" s="322">
        <v>10</v>
      </c>
      <c r="E368" s="397" t="s">
        <v>419</v>
      </c>
    </row>
    <row r="369" spans="1:5" s="17" customFormat="1" ht="30.75" thickBot="1">
      <c r="A369" s="495"/>
      <c r="B369" s="104">
        <f t="shared" si="10"/>
        <v>306</v>
      </c>
      <c r="C369" s="36" t="s">
        <v>359</v>
      </c>
      <c r="D369" s="246">
        <v>15</v>
      </c>
      <c r="E369" s="398" t="s">
        <v>419</v>
      </c>
    </row>
    <row r="370" spans="1:5" s="17" customFormat="1" ht="32.25">
      <c r="A370" s="495"/>
      <c r="B370" s="104">
        <f t="shared" si="10"/>
        <v>307</v>
      </c>
      <c r="C370" s="37" t="s">
        <v>360</v>
      </c>
      <c r="D370" s="339">
        <v>5</v>
      </c>
      <c r="E370" s="306" t="s">
        <v>419</v>
      </c>
    </row>
    <row r="371" spans="1:5" s="17" customFormat="1" ht="30">
      <c r="A371" s="496"/>
      <c r="B371" s="25">
        <f t="shared" si="10"/>
        <v>308</v>
      </c>
      <c r="C371" s="37" t="s">
        <v>361</v>
      </c>
      <c r="D371" s="27">
        <v>0</v>
      </c>
      <c r="E371" s="244" t="s">
        <v>419</v>
      </c>
    </row>
    <row r="372" spans="1:5" s="17" customFormat="1" ht="15" customHeight="1">
      <c r="A372" s="466" t="s">
        <v>362</v>
      </c>
      <c r="B372" s="92">
        <f t="shared" si="10"/>
        <v>309</v>
      </c>
      <c r="C372" s="85" t="s">
        <v>363</v>
      </c>
      <c r="D372" s="94">
        <v>5</v>
      </c>
      <c r="E372" s="244" t="s">
        <v>419</v>
      </c>
    </row>
    <row r="373" spans="1:5" s="17" customFormat="1" ht="15">
      <c r="A373" s="483"/>
      <c r="B373" s="104">
        <f t="shared" si="10"/>
        <v>310</v>
      </c>
      <c r="C373" s="37" t="s">
        <v>364</v>
      </c>
      <c r="D373" s="27">
        <v>0</v>
      </c>
      <c r="E373" s="244" t="s">
        <v>419</v>
      </c>
    </row>
    <row r="374" spans="1:5" s="17" customFormat="1" ht="45.75" thickBot="1">
      <c r="A374" s="485"/>
      <c r="B374" s="41">
        <f t="shared" si="10"/>
        <v>311</v>
      </c>
      <c r="C374" s="70" t="s">
        <v>365</v>
      </c>
      <c r="D374" s="41">
        <v>5</v>
      </c>
      <c r="E374" s="404" t="s">
        <v>419</v>
      </c>
    </row>
    <row r="375" spans="1:5" s="17" customFormat="1" thickBot="1">
      <c r="A375" s="42"/>
      <c r="B375" s="43"/>
      <c r="C375" s="250" t="s">
        <v>57</v>
      </c>
      <c r="D375" s="231">
        <v>65</v>
      </c>
      <c r="E375" s="55"/>
    </row>
    <row r="376" spans="1:5" s="17" customFormat="1" thickBot="1">
      <c r="A376" s="42"/>
      <c r="B376" s="43"/>
      <c r="C376" s="233" t="s">
        <v>441</v>
      </c>
      <c r="D376" s="305">
        <f>SUMIF($E$363:$E$374,"S",D363:D374)</f>
        <v>0</v>
      </c>
      <c r="E376" s="16"/>
    </row>
    <row r="377" spans="1:5" s="17" customFormat="1" thickBot="1">
      <c r="A377" s="42"/>
      <c r="B377" s="43"/>
      <c r="C377" s="248"/>
      <c r="D377" s="338">
        <f>D376/D375</f>
        <v>0</v>
      </c>
      <c r="E377" s="16"/>
    </row>
    <row r="378" spans="1:5" s="17" customFormat="1" thickBot="1">
      <c r="A378" s="42"/>
      <c r="B378" s="43"/>
      <c r="C378" s="45"/>
      <c r="D378" s="247"/>
      <c r="E378" s="161"/>
    </row>
    <row r="379" spans="1:5" s="17" customFormat="1" thickBot="1">
      <c r="A379" s="47"/>
      <c r="B379" s="48"/>
      <c r="C379" s="256" t="s">
        <v>191</v>
      </c>
      <c r="D379" s="269">
        <v>2</v>
      </c>
      <c r="E379" s="160"/>
    </row>
    <row r="380" spans="1:5" s="51" customFormat="1" thickBot="1">
      <c r="A380" s="49"/>
      <c r="B380" s="48"/>
      <c r="C380" s="255" t="s">
        <v>329</v>
      </c>
      <c r="D380" s="220" t="str">
        <f>IF(E362="S",COUNTIFS(D363:D374,"=0",$E$363:$E$374,"=S"),"NO APLICA")</f>
        <v>NO APLICA</v>
      </c>
      <c r="E380" s="50"/>
    </row>
    <row r="381" spans="1:5" s="51" customFormat="1" thickBot="1">
      <c r="A381" s="49"/>
      <c r="B381" s="48"/>
      <c r="C381" s="52"/>
      <c r="D381" s="226">
        <v>1</v>
      </c>
      <c r="E381" s="50"/>
    </row>
    <row r="382" spans="1:5" s="17" customFormat="1" thickBot="1">
      <c r="A382" s="105"/>
      <c r="B382" s="106"/>
      <c r="C382" s="107"/>
      <c r="D382" s="102"/>
      <c r="E382" s="91"/>
    </row>
    <row r="383" spans="1:5" s="17" customFormat="1" ht="15.75" customHeight="1" thickBot="1">
      <c r="A383" s="477" t="s">
        <v>366</v>
      </c>
      <c r="B383" s="478"/>
      <c r="C383" s="478"/>
      <c r="D383" s="478"/>
      <c r="E383" s="498"/>
    </row>
    <row r="384" spans="1:5" s="17" customFormat="1" ht="30">
      <c r="A384" s="483"/>
      <c r="B384" s="21">
        <f>B374+1</f>
        <v>312</v>
      </c>
      <c r="C384" s="85" t="s">
        <v>367</v>
      </c>
      <c r="D384" s="221">
        <v>0</v>
      </c>
      <c r="E384" s="244" t="s">
        <v>419</v>
      </c>
    </row>
    <row r="385" spans="1:8" s="17" customFormat="1" ht="75">
      <c r="A385" s="483"/>
      <c r="B385" s="25">
        <f>B384+1</f>
        <v>313</v>
      </c>
      <c r="C385" s="37" t="s">
        <v>368</v>
      </c>
      <c r="D385" s="27">
        <v>0</v>
      </c>
      <c r="E385" s="244" t="s">
        <v>419</v>
      </c>
    </row>
    <row r="386" spans="1:8" s="17" customFormat="1" ht="30">
      <c r="A386" s="483"/>
      <c r="B386" s="25">
        <f>B385+1</f>
        <v>314</v>
      </c>
      <c r="C386" s="37" t="s">
        <v>369</v>
      </c>
      <c r="D386" s="29">
        <v>20</v>
      </c>
      <c r="E386" s="244" t="s">
        <v>419</v>
      </c>
    </row>
    <row r="387" spans="1:8" s="17" customFormat="1" ht="15">
      <c r="A387" s="483"/>
      <c r="B387" s="25">
        <f>B386+1</f>
        <v>315</v>
      </c>
      <c r="C387" s="37" t="s">
        <v>370</v>
      </c>
      <c r="D387" s="27">
        <v>0</v>
      </c>
      <c r="E387" s="244" t="s">
        <v>419</v>
      </c>
    </row>
    <row r="388" spans="1:8" s="17" customFormat="1" thickBot="1">
      <c r="A388" s="485"/>
      <c r="B388" s="41">
        <f>B387+1</f>
        <v>316</v>
      </c>
      <c r="C388" s="100" t="s">
        <v>371</v>
      </c>
      <c r="D388" s="71">
        <v>5</v>
      </c>
      <c r="E388" s="244" t="s">
        <v>419</v>
      </c>
    </row>
    <row r="389" spans="1:8" s="17" customFormat="1" thickBot="1">
      <c r="A389" s="42"/>
      <c r="B389" s="228"/>
      <c r="C389" s="227" t="s">
        <v>57</v>
      </c>
      <c r="D389" s="231">
        <v>25</v>
      </c>
      <c r="E389" s="251"/>
    </row>
    <row r="390" spans="1:8" s="17" customFormat="1" thickBot="1">
      <c r="A390" s="42"/>
      <c r="B390" s="43"/>
      <c r="C390" s="448" t="s">
        <v>442</v>
      </c>
      <c r="D390" s="234">
        <f>SUMIF($E$384:$E$388,"S",D384:D388)</f>
        <v>0</v>
      </c>
      <c r="E390" s="16"/>
    </row>
    <row r="391" spans="1:8" s="17" customFormat="1" thickBot="1">
      <c r="A391" s="42"/>
      <c r="B391" s="43"/>
      <c r="C391" s="44"/>
      <c r="D391" s="232">
        <f t="shared" ref="D391" si="11">D390/D389</f>
        <v>0</v>
      </c>
      <c r="E391" s="161"/>
    </row>
    <row r="392" spans="1:8" s="17" customFormat="1" thickBot="1">
      <c r="A392" s="42"/>
      <c r="B392" s="43"/>
      <c r="C392" s="45"/>
      <c r="D392" s="46"/>
      <c r="E392" s="161"/>
    </row>
    <row r="393" spans="1:8" s="17" customFormat="1" thickBot="1">
      <c r="A393" s="47"/>
      <c r="B393" s="48"/>
      <c r="C393" s="256" t="s">
        <v>191</v>
      </c>
      <c r="D393" s="225">
        <v>3</v>
      </c>
      <c r="E393" s="160"/>
    </row>
    <row r="394" spans="1:8" s="51" customFormat="1" thickBot="1">
      <c r="A394" s="49"/>
      <c r="B394" s="48"/>
      <c r="C394" s="255" t="s">
        <v>329</v>
      </c>
      <c r="D394" s="220">
        <f>COUNTIFS(D384:D388,"=0",$E$384:$E$388,"=S")</f>
        <v>0</v>
      </c>
      <c r="E394" s="253"/>
    </row>
    <row r="395" spans="1:8" s="51" customFormat="1" thickBot="1">
      <c r="A395" s="49"/>
      <c r="B395" s="48"/>
      <c r="C395" s="52"/>
      <c r="D395" s="226">
        <v>1</v>
      </c>
      <c r="E395" s="253"/>
    </row>
    <row r="396" spans="1:8" s="51" customFormat="1" ht="15">
      <c r="A396" s="49"/>
      <c r="B396" s="48"/>
      <c r="C396" s="52"/>
      <c r="D396" s="108"/>
      <c r="E396" s="50"/>
    </row>
    <row r="397" spans="1:8" s="17" customFormat="1" ht="15">
      <c r="A397" s="73"/>
      <c r="B397" s="75"/>
      <c r="C397" s="109"/>
      <c r="D397" s="73"/>
      <c r="E397" s="110"/>
      <c r="G397" s="147"/>
    </row>
    <row r="398" spans="1:8" s="17" customFormat="1" ht="15">
      <c r="A398" s="111"/>
      <c r="B398" s="111"/>
      <c r="C398" s="113"/>
      <c r="D398" s="49"/>
      <c r="E398" s="110"/>
      <c r="G398" s="147"/>
    </row>
    <row r="399" spans="1:8" s="17" customFormat="1" ht="21">
      <c r="A399" s="111"/>
      <c r="B399" s="510" t="s">
        <v>443</v>
      </c>
      <c r="C399" s="510"/>
      <c r="D399" s="510"/>
      <c r="E399" s="180"/>
      <c r="G399" s="147"/>
      <c r="H399" s="125"/>
    </row>
    <row r="400" spans="1:8" s="17" customFormat="1" thickBot="1">
      <c r="A400" s="111"/>
      <c r="B400" s="111"/>
      <c r="C400" s="110"/>
      <c r="D400" s="112"/>
      <c r="E400" s="110"/>
      <c r="G400" s="147"/>
      <c r="H400" s="125"/>
    </row>
    <row r="401" spans="1:8" s="17" customFormat="1" thickBot="1">
      <c r="A401" s="111"/>
      <c r="B401" s="111"/>
      <c r="C401" s="114" t="s">
        <v>444</v>
      </c>
      <c r="D401" s="136" t="s">
        <v>5</v>
      </c>
      <c r="E401" s="110"/>
      <c r="G401" s="147"/>
      <c r="H401" s="125"/>
    </row>
    <row r="402" spans="1:8" s="17" customFormat="1" ht="15">
      <c r="A402" s="111"/>
      <c r="B402" s="150" t="s">
        <v>381</v>
      </c>
      <c r="C402" s="151" t="str">
        <f>C41</f>
        <v>Punts assolits Instal·lacions</v>
      </c>
      <c r="D402" s="138">
        <f>D41</f>
        <v>0</v>
      </c>
      <c r="E402" s="110"/>
      <c r="G402" s="147"/>
    </row>
    <row r="403" spans="1:8" s="17" customFormat="1" ht="15">
      <c r="A403" s="111"/>
      <c r="B403" s="451" t="s">
        <v>383</v>
      </c>
      <c r="C403" s="152" t="str">
        <f>C173</f>
        <v>Punts assolits Equipament habitacions</v>
      </c>
      <c r="D403" s="139">
        <f>D173</f>
        <v>0</v>
      </c>
      <c r="E403" s="110"/>
      <c r="G403" s="147"/>
    </row>
    <row r="404" spans="1:8" s="17" customFormat="1" ht="15">
      <c r="A404" s="111"/>
      <c r="B404" s="509" t="s">
        <v>385</v>
      </c>
      <c r="C404" s="152" t="str">
        <f t="shared" ref="C404:D407" si="12">C313</f>
        <v>Punts assolits bar/cafeteria</v>
      </c>
      <c r="D404" s="139">
        <f t="shared" si="12"/>
        <v>0</v>
      </c>
      <c r="E404" s="110"/>
      <c r="G404" s="147"/>
    </row>
    <row r="405" spans="1:8" s="17" customFormat="1" ht="15">
      <c r="A405" s="111"/>
      <c r="B405" s="509"/>
      <c r="C405" s="152" t="str">
        <f t="shared" si="12"/>
        <v>Punts assolits restaurant</v>
      </c>
      <c r="D405" s="139" t="str">
        <f t="shared" si="12"/>
        <v>NO APLICA</v>
      </c>
      <c r="E405" s="110"/>
      <c r="G405" s="147"/>
    </row>
    <row r="406" spans="1:8" s="17" customFormat="1" ht="15">
      <c r="A406" s="111"/>
      <c r="B406" s="509"/>
      <c r="C406" s="152" t="str">
        <f t="shared" si="12"/>
        <v>Punts assolits room service</v>
      </c>
      <c r="D406" s="139" t="str">
        <f t="shared" si="12"/>
        <v>NO APLICA</v>
      </c>
      <c r="E406" s="110"/>
      <c r="G406" s="147"/>
    </row>
    <row r="407" spans="1:8" s="17" customFormat="1" ht="15">
      <c r="A407" s="111"/>
      <c r="B407" s="509"/>
      <c r="C407" s="152" t="str">
        <f t="shared" si="12"/>
        <v>Punts assolits resta d'ítems</v>
      </c>
      <c r="D407" s="139">
        <f t="shared" si="12"/>
        <v>0</v>
      </c>
      <c r="E407" s="110"/>
      <c r="G407" s="147"/>
    </row>
    <row r="408" spans="1:8" s="17" customFormat="1" ht="15">
      <c r="A408" s="111"/>
      <c r="B408" s="507" t="s">
        <v>390</v>
      </c>
      <c r="C408" s="152" t="s">
        <v>435</v>
      </c>
      <c r="D408" s="139" t="str">
        <f>D350</f>
        <v>NO APLICA</v>
      </c>
      <c r="E408" s="110"/>
      <c r="F408" s="147"/>
      <c r="G408" s="147"/>
    </row>
    <row r="409" spans="1:8" s="17" customFormat="1" ht="15">
      <c r="A409" s="111"/>
      <c r="B409" s="508"/>
      <c r="C409" s="152" t="s">
        <v>436</v>
      </c>
      <c r="D409" s="139">
        <f>D351</f>
        <v>0</v>
      </c>
      <c r="E409" s="110"/>
      <c r="F409" s="147"/>
      <c r="G409" s="147"/>
    </row>
    <row r="410" spans="1:8" s="17" customFormat="1" thickBot="1">
      <c r="A410" s="111"/>
      <c r="B410" s="451" t="s">
        <v>393</v>
      </c>
      <c r="C410" s="152" t="str">
        <f>C376</f>
        <v>Punts assolits Serveis Complementaris</v>
      </c>
      <c r="D410" s="139" t="str">
        <f>IF(E362="s",D376,"NO APLICA")</f>
        <v>NO APLICA</v>
      </c>
      <c r="E410" s="162" t="s">
        <v>445</v>
      </c>
      <c r="F410" s="163"/>
      <c r="G410" s="147"/>
    </row>
    <row r="411" spans="1:8" s="17" customFormat="1" thickBot="1">
      <c r="A411" s="111"/>
      <c r="B411" s="153" t="s">
        <v>395</v>
      </c>
      <c r="C411" s="154" t="str">
        <f>C390</f>
        <v>Punts assolits Eines Atenció al Client</v>
      </c>
      <c r="D411" s="171">
        <f t="shared" ref="D411" si="13">D390</f>
        <v>0</v>
      </c>
      <c r="E411" s="176" t="s">
        <v>446</v>
      </c>
      <c r="F411" s="147"/>
      <c r="G411" s="147"/>
    </row>
    <row r="412" spans="1:8" s="17" customFormat="1" thickBot="1">
      <c r="A412" s="111"/>
      <c r="B412" s="111"/>
      <c r="C412" s="149" t="s">
        <v>447</v>
      </c>
      <c r="D412" s="172">
        <f>SUM(D402:D411)</f>
        <v>0</v>
      </c>
      <c r="E412" s="135">
        <v>500</v>
      </c>
      <c r="F412" s="147"/>
      <c r="G412" s="148"/>
    </row>
    <row r="413" spans="1:8" s="51" customFormat="1" ht="32.25" thickBot="1">
      <c r="A413" s="115"/>
      <c r="B413" s="115"/>
      <c r="C413" s="116"/>
      <c r="D413" s="146" t="str">
        <f>IF(D412&lt;E412,"NO ASSOLEIX",IF(D412&gt;(E412-1),"ASSOLEIX"))</f>
        <v>NO ASSOLEIX</v>
      </c>
      <c r="E413" s="117"/>
      <c r="F413" s="131"/>
      <c r="G413" s="147"/>
    </row>
    <row r="414" spans="1:8" s="51" customFormat="1" thickBot="1">
      <c r="A414" s="115"/>
      <c r="B414" s="115"/>
      <c r="C414" s="116"/>
      <c r="D414" s="118"/>
      <c r="E414" s="117"/>
    </row>
    <row r="415" spans="1:8" s="17" customFormat="1" thickBot="1">
      <c r="A415" s="111"/>
      <c r="B415" s="111"/>
      <c r="C415" s="114" t="s">
        <v>448</v>
      </c>
      <c r="D415" s="155" t="s">
        <v>449</v>
      </c>
      <c r="E415" s="412" t="s">
        <v>446</v>
      </c>
      <c r="F415" s="178"/>
      <c r="G415" s="178"/>
      <c r="H415" s="178"/>
    </row>
    <row r="416" spans="1:8" s="17" customFormat="1" ht="15">
      <c r="A416" s="111"/>
      <c r="B416" s="111"/>
      <c r="C416" s="140" t="s">
        <v>450</v>
      </c>
      <c r="D416" s="445">
        <f>SUM(D45+D177+D324+D394)</f>
        <v>0</v>
      </c>
      <c r="E416" s="413">
        <v>151</v>
      </c>
      <c r="F416" s="51"/>
      <c r="G416" s="178"/>
      <c r="H416" s="51"/>
    </row>
    <row r="417" spans="1:8" s="51" customFormat="1" ht="15">
      <c r="A417" s="115"/>
      <c r="B417" s="115"/>
      <c r="C417" s="137" t="s">
        <v>451</v>
      </c>
      <c r="D417" s="143">
        <f>IF(E189="s",COUNTIFS(D190:D196,"=0",$E$190:$E$196,"=S"),"OBLIGATORI")</f>
        <v>0</v>
      </c>
      <c r="E417" s="414">
        <f>IF(D417="NO APLICA","NO APLICA",6)</f>
        <v>6</v>
      </c>
      <c r="G417" s="147"/>
    </row>
    <row r="418" spans="1:8" s="51" customFormat="1" ht="15">
      <c r="A418" s="115"/>
      <c r="B418" s="115"/>
      <c r="C418" s="141" t="s">
        <v>452</v>
      </c>
      <c r="D418" s="144" t="str">
        <f>IF(E236="S",COUNTIFS(D237:D258,"=0",$E$237:$E$258,"=S"),"NO APLICA")</f>
        <v>NO APLICA</v>
      </c>
      <c r="E418" s="414" t="str">
        <f>IF(D418="NO APLICA","NO APLICA",10)</f>
        <v>NO APLICA</v>
      </c>
      <c r="G418" s="147"/>
    </row>
    <row r="419" spans="1:8" s="51" customFormat="1" ht="15">
      <c r="A419" s="115"/>
      <c r="B419" s="115"/>
      <c r="C419" s="141" t="s">
        <v>453</v>
      </c>
      <c r="D419" s="143" t="str">
        <f>IF(E259="S",COUNTIFS(D260:D267,"=0",$E$260:$E$267,"=S"),"NO APLICA")</f>
        <v>NO APLICA</v>
      </c>
      <c r="E419" s="414" t="str">
        <f>IF(D419="NO APLICA","NO APLICA",7)</f>
        <v>NO APLICA</v>
      </c>
    </row>
    <row r="420" spans="1:8" s="51" customFormat="1" ht="15">
      <c r="A420" s="115"/>
      <c r="B420" s="115"/>
      <c r="C420" s="141" t="s">
        <v>454</v>
      </c>
      <c r="D420" s="143" t="str">
        <f>IF(E330="S",COUNTIFS(D331:D348,"=0",$E$331:$E$348,"=S"),"NO APLICA")</f>
        <v>NO APLICA</v>
      </c>
      <c r="E420" s="414" t="str">
        <f>IF(D420="NO APLICA","NO APLICA",1)</f>
        <v>NO APLICA</v>
      </c>
    </row>
    <row r="421" spans="1:8" s="51" customFormat="1" thickBot="1">
      <c r="A421" s="115"/>
      <c r="B421" s="115"/>
      <c r="C421" s="141" t="s">
        <v>455</v>
      </c>
      <c r="D421" s="323" t="str">
        <f>IF(E362="S",COUNTIFS(D363:D374,"=0",$E$363:$E$374,"=S"),"NO APLICA")</f>
        <v>NO APLICA</v>
      </c>
      <c r="E421" s="414" t="str">
        <f>IF(D421="NO APLICA","NO APLICA",2)</f>
        <v>NO APLICA</v>
      </c>
    </row>
    <row r="422" spans="1:8" s="51" customFormat="1" thickBot="1">
      <c r="A422" s="115"/>
      <c r="B422" s="115"/>
      <c r="C422" s="448" t="s">
        <v>447</v>
      </c>
      <c r="D422" s="172">
        <f>SUM(D416:D421)</f>
        <v>0</v>
      </c>
      <c r="E422" s="145">
        <f>SUM(E416:E421)</f>
        <v>157</v>
      </c>
      <c r="F422" s="147"/>
      <c r="G422" s="147"/>
      <c r="H422" s="147"/>
    </row>
    <row r="423" spans="1:8" s="51" customFormat="1" thickBot="1">
      <c r="A423" s="115"/>
      <c r="B423" s="115"/>
      <c r="C423" s="116"/>
      <c r="D423" s="146" t="str">
        <f>IF(D422&lt;E422,"NO ASSOLEIX","ASSOLEIX")</f>
        <v>NO ASSOLEIX</v>
      </c>
      <c r="E423" s="117"/>
    </row>
    <row r="424" spans="1:8" s="51" customFormat="1" ht="15">
      <c r="A424" s="115"/>
      <c r="B424" s="115"/>
      <c r="C424" s="116"/>
      <c r="D424" s="118"/>
      <c r="E424" s="117"/>
    </row>
    <row r="425" spans="1:8" s="17" customFormat="1" ht="15">
      <c r="A425" s="111"/>
      <c r="B425" s="111"/>
      <c r="C425" s="111"/>
      <c r="D425" s="111"/>
      <c r="E425" s="111"/>
      <c r="H425" s="51"/>
    </row>
    <row r="426" spans="1:8" s="17" customFormat="1" ht="15">
      <c r="A426" s="111"/>
      <c r="B426" s="111"/>
      <c r="C426" s="119" t="s">
        <v>399</v>
      </c>
      <c r="D426" s="120"/>
      <c r="E426" s="110" t="s">
        <v>456</v>
      </c>
    </row>
    <row r="427" spans="1:8" s="17" customFormat="1" ht="3.75" customHeight="1">
      <c r="A427" s="111"/>
      <c r="B427" s="111"/>
      <c r="C427" s="18"/>
      <c r="D427" s="18"/>
      <c r="E427" s="110"/>
    </row>
    <row r="428" spans="1:8" s="17" customFormat="1" ht="15">
      <c r="A428" s="111"/>
      <c r="B428" s="111"/>
      <c r="C428" s="18"/>
      <c r="D428" s="121"/>
      <c r="E428" s="110" t="s">
        <v>457</v>
      </c>
    </row>
    <row r="429" spans="1:8" s="17" customFormat="1" ht="4.5" customHeight="1" thickBot="1">
      <c r="A429" s="111"/>
      <c r="B429" s="111"/>
      <c r="C429" s="18"/>
      <c r="D429" s="18"/>
      <c r="E429" s="177" t="s">
        <v>458</v>
      </c>
      <c r="F429" s="177"/>
      <c r="G429" s="177"/>
    </row>
    <row r="430" spans="1:8" s="17" customFormat="1" ht="15.75" customHeight="1" thickBot="1">
      <c r="A430" s="122"/>
      <c r="B430" s="123"/>
      <c r="C430" s="18"/>
      <c r="D430" s="124"/>
      <c r="E430" s="500" t="s">
        <v>459</v>
      </c>
      <c r="F430" s="501"/>
      <c r="G430" s="501"/>
      <c r="H430" s="501"/>
    </row>
    <row r="431" spans="1:8" s="17" customFormat="1">
      <c r="A431" s="126"/>
      <c r="B431" s="127"/>
      <c r="C431" s="128"/>
      <c r="D431" s="55"/>
      <c r="E431" s="130"/>
      <c r="F431" s="450"/>
      <c r="G431" s="450"/>
      <c r="H431" s="450"/>
    </row>
    <row r="432" spans="1:8" ht="15">
      <c r="A432" s="18"/>
      <c r="B432" s="19"/>
      <c r="C432" s="20"/>
      <c r="D432" s="20"/>
      <c r="F432" s="20"/>
      <c r="G432" s="20"/>
      <c r="H432" s="20"/>
    </row>
    <row r="433" spans="1:8" ht="16.5" thickBot="1"/>
    <row r="434" spans="1:8" ht="33" customHeight="1">
      <c r="A434" s="585" t="s">
        <v>1</v>
      </c>
      <c r="B434" s="559" t="s">
        <v>403</v>
      </c>
      <c r="C434" s="560"/>
      <c r="D434" s="560"/>
      <c r="E434" s="560"/>
      <c r="F434" s="560"/>
      <c r="G434" s="560"/>
      <c r="H434" s="561"/>
    </row>
    <row r="435" spans="1:8" ht="40.5" customHeight="1">
      <c r="A435" s="586"/>
      <c r="B435" s="565" t="s">
        <v>404</v>
      </c>
      <c r="C435" s="566"/>
      <c r="D435" s="566"/>
      <c r="E435" s="566"/>
      <c r="F435" s="566"/>
      <c r="G435" s="566"/>
      <c r="H435" s="567"/>
    </row>
    <row r="436" spans="1:8" ht="24" customHeight="1">
      <c r="A436" s="586"/>
      <c r="B436" s="489" t="s">
        <v>405</v>
      </c>
      <c r="C436" s="552"/>
      <c r="D436" s="552"/>
      <c r="E436" s="552"/>
      <c r="F436" s="552"/>
      <c r="G436" s="552"/>
      <c r="H436" s="568"/>
    </row>
    <row r="437" spans="1:8" ht="28.5" customHeight="1">
      <c r="A437" s="586"/>
      <c r="B437" s="489" t="s">
        <v>406</v>
      </c>
      <c r="C437" s="552"/>
      <c r="D437" s="552"/>
      <c r="E437" s="552"/>
      <c r="F437" s="552"/>
      <c r="G437" s="552"/>
      <c r="H437" s="568"/>
    </row>
    <row r="438" spans="1:8" ht="15">
      <c r="A438" s="586"/>
      <c r="B438" s="587"/>
      <c r="C438" s="588"/>
      <c r="D438" s="589" t="s">
        <v>407</v>
      </c>
      <c r="E438" s="589" t="s">
        <v>408</v>
      </c>
      <c r="F438" s="589" t="s">
        <v>409</v>
      </c>
      <c r="G438" s="589" t="s">
        <v>410</v>
      </c>
      <c r="H438" s="590" t="s">
        <v>411</v>
      </c>
    </row>
    <row r="439" spans="1:8" ht="17.25">
      <c r="A439" s="586"/>
      <c r="B439" s="444"/>
      <c r="C439" s="589" t="s">
        <v>412</v>
      </c>
      <c r="D439" s="589">
        <v>11</v>
      </c>
      <c r="E439" s="589">
        <v>11</v>
      </c>
      <c r="F439" s="589">
        <v>14</v>
      </c>
      <c r="G439" s="589">
        <v>18</v>
      </c>
      <c r="H439" s="590">
        <v>22</v>
      </c>
    </row>
    <row r="440" spans="1:8" ht="129" customHeight="1">
      <c r="A440" s="586"/>
      <c r="B440" s="489" t="s">
        <v>413</v>
      </c>
      <c r="C440" s="552"/>
      <c r="D440" s="552"/>
      <c r="E440" s="552"/>
      <c r="F440" s="552"/>
      <c r="G440" s="552"/>
      <c r="H440" s="568"/>
    </row>
    <row r="441" spans="1:8" ht="42" customHeight="1">
      <c r="A441" s="586"/>
      <c r="B441" s="489" t="s">
        <v>414</v>
      </c>
      <c r="C441" s="552"/>
      <c r="D441" s="552"/>
      <c r="E441" s="552"/>
      <c r="F441" s="552"/>
      <c r="G441" s="552"/>
      <c r="H441" s="568"/>
    </row>
    <row r="442" spans="1:8" ht="42.75" customHeight="1" thickBot="1">
      <c r="A442" s="591"/>
      <c r="B442" s="592" t="s">
        <v>415</v>
      </c>
      <c r="C442" s="593"/>
      <c r="D442" s="593"/>
      <c r="E442" s="593"/>
      <c r="F442" s="593"/>
      <c r="G442" s="593"/>
      <c r="H442" s="594"/>
    </row>
  </sheetData>
  <sheetProtection algorithmName="SHA-512" hashValue="3vvk4nkX5fqm/V7qi8WEKcla1DPvV5AmxQfbc2Pyt3dJvM3YD/2jPW+GbIwkoFplxcmqs2DIytfi40T4E10ejw==" saltValue="dKy2bNQVzfPmr8LFSpDE0Q==" spinCount="100000" sheet="1" objects="1" scenarios="1"/>
  <mergeCells count="55">
    <mergeCell ref="A434:A442"/>
    <mergeCell ref="B434:H434"/>
    <mergeCell ref="B435:H435"/>
    <mergeCell ref="B436:H436"/>
    <mergeCell ref="B437:H437"/>
    <mergeCell ref="B440:H440"/>
    <mergeCell ref="B441:H441"/>
    <mergeCell ref="B442:H442"/>
    <mergeCell ref="A5:E5"/>
    <mergeCell ref="A1:E1"/>
    <mergeCell ref="A164:A171"/>
    <mergeCell ref="A23:A24"/>
    <mergeCell ref="A25:A27"/>
    <mergeCell ref="A29:A34"/>
    <mergeCell ref="A35:A39"/>
    <mergeCell ref="A51:A89"/>
    <mergeCell ref="A90:A104"/>
    <mergeCell ref="A107:A139"/>
    <mergeCell ref="A140:A142"/>
    <mergeCell ref="A143:A149"/>
    <mergeCell ref="A150:A163"/>
    <mergeCell ref="A48:E48"/>
    <mergeCell ref="C2:D2"/>
    <mergeCell ref="A8:A9"/>
    <mergeCell ref="A11:A12"/>
    <mergeCell ref="A268:A269"/>
    <mergeCell ref="A272:A292"/>
    <mergeCell ref="A293:A299"/>
    <mergeCell ref="A13:A22"/>
    <mergeCell ref="A189:D189"/>
    <mergeCell ref="A236:D236"/>
    <mergeCell ref="A301:A311"/>
    <mergeCell ref="A329:E329"/>
    <mergeCell ref="A182:A188"/>
    <mergeCell ref="A192:A196"/>
    <mergeCell ref="A198:A235"/>
    <mergeCell ref="A239:A258"/>
    <mergeCell ref="A260:A267"/>
    <mergeCell ref="A259:D259"/>
    <mergeCell ref="B201:D201"/>
    <mergeCell ref="A197:E197"/>
    <mergeCell ref="A362:D362"/>
    <mergeCell ref="A330:D330"/>
    <mergeCell ref="E430:H430"/>
    <mergeCell ref="B399:D399"/>
    <mergeCell ref="A384:A388"/>
    <mergeCell ref="B404:B407"/>
    <mergeCell ref="A340:A348"/>
    <mergeCell ref="A360:C360"/>
    <mergeCell ref="A361:E361"/>
    <mergeCell ref="A363:A371"/>
    <mergeCell ref="A372:A374"/>
    <mergeCell ref="A383:E383"/>
    <mergeCell ref="A331:A338"/>
    <mergeCell ref="B408:B409"/>
  </mergeCells>
  <conditionalFormatting sqref="D417">
    <cfRule type="cellIs" dxfId="138" priority="64" operator="equal">
      <formula>"OBLIGATORI"</formula>
    </cfRule>
    <cfRule type="cellIs" dxfId="137" priority="65" operator="equal">
      <formula>"OBLIGATORI"</formula>
    </cfRule>
  </conditionalFormatting>
  <conditionalFormatting sqref="E6:E9 E182:E185 E202:E208 E371 E384:E385 E49:E51 E198 E237:E240 E196 E11 E27 E53 E56 E59 E61:E62 E65:E71 E73 E78 E80:E81 E85:E86 E90 E95 E98:E100 E104:E108 E111 E115:E121 E128 E133 E137:E139 E148 E152 E156 E164 E235 E243 E258 E266:E267 E270:E273 E288:E289 E300 E310 E373 E387 E25">
    <cfRule type="cellIs" dxfId="136" priority="63" operator="equal">
      <formula>"N"</formula>
    </cfRule>
  </conditionalFormatting>
  <conditionalFormatting sqref="E13">
    <cfRule type="cellIs" dxfId="135" priority="62" operator="equal">
      <formula>"N"</formula>
    </cfRule>
  </conditionalFormatting>
  <conditionalFormatting sqref="E189">
    <cfRule type="cellIs" dxfId="134" priority="61" operator="equal">
      <formula>"N"</formula>
    </cfRule>
  </conditionalFormatting>
  <conditionalFormatting sqref="E236">
    <cfRule type="cellIs" dxfId="133" priority="60" operator="equal">
      <formula>"N"</formula>
    </cfRule>
  </conditionalFormatting>
  <conditionalFormatting sqref="E259">
    <cfRule type="cellIs" dxfId="132" priority="59" operator="equal">
      <formula>"N"</formula>
    </cfRule>
  </conditionalFormatting>
  <conditionalFormatting sqref="E186">
    <cfRule type="cellIs" dxfId="131" priority="58" operator="equal">
      <formula>"N"</formula>
    </cfRule>
  </conditionalFormatting>
  <conditionalFormatting sqref="E14">
    <cfRule type="cellIs" dxfId="130" priority="57" operator="equal">
      <formula>"N"</formula>
    </cfRule>
  </conditionalFormatting>
  <conditionalFormatting sqref="E23">
    <cfRule type="cellIs" dxfId="129" priority="56" operator="equal">
      <formula>"N"</formula>
    </cfRule>
  </conditionalFormatting>
  <conditionalFormatting sqref="E72">
    <cfRule type="cellIs" dxfId="128" priority="55" operator="equal">
      <formula>"N"</formula>
    </cfRule>
  </conditionalFormatting>
  <conditionalFormatting sqref="E82">
    <cfRule type="cellIs" dxfId="127" priority="54" operator="equal">
      <formula>"N"</formula>
    </cfRule>
  </conditionalFormatting>
  <conditionalFormatting sqref="E112">
    <cfRule type="cellIs" dxfId="126" priority="53" operator="equal">
      <formula>"N"</formula>
    </cfRule>
  </conditionalFormatting>
  <conditionalFormatting sqref="E122:E124">
    <cfRule type="cellIs" dxfId="125" priority="52" operator="equal">
      <formula>"N"</formula>
    </cfRule>
  </conditionalFormatting>
  <conditionalFormatting sqref="E129">
    <cfRule type="cellIs" dxfId="124" priority="51" operator="equal">
      <formula>"N"</formula>
    </cfRule>
  </conditionalFormatting>
  <conditionalFormatting sqref="E157:E159">
    <cfRule type="cellIs" dxfId="123" priority="50" operator="equal">
      <formula>"N"</formula>
    </cfRule>
  </conditionalFormatting>
  <conditionalFormatting sqref="E167">
    <cfRule type="cellIs" dxfId="122" priority="49" operator="equal">
      <formula>"N"</formula>
    </cfRule>
  </conditionalFormatting>
  <conditionalFormatting sqref="E187">
    <cfRule type="cellIs" dxfId="121" priority="48" operator="equal">
      <formula>"N"</formula>
    </cfRule>
  </conditionalFormatting>
  <conditionalFormatting sqref="E190:E192">
    <cfRule type="cellIs" dxfId="120" priority="47" operator="equal">
      <formula>"N"</formula>
    </cfRule>
  </conditionalFormatting>
  <conditionalFormatting sqref="E195">
    <cfRule type="cellIs" dxfId="119" priority="46" operator="equal">
      <formula>"N"</formula>
    </cfRule>
  </conditionalFormatting>
  <conditionalFormatting sqref="E210:E212">
    <cfRule type="cellIs" dxfId="118" priority="45" operator="equal">
      <formula>"N"</formula>
    </cfRule>
  </conditionalFormatting>
  <conditionalFormatting sqref="E234">
    <cfRule type="cellIs" dxfId="117" priority="42" operator="equal">
      <formula>"N"</formula>
    </cfRule>
  </conditionalFormatting>
  <conditionalFormatting sqref="E248">
    <cfRule type="cellIs" dxfId="116" priority="41" operator="equal">
      <formula>"N"</formula>
    </cfRule>
  </conditionalFormatting>
  <conditionalFormatting sqref="E256">
    <cfRule type="cellIs" dxfId="115" priority="40" operator="equal">
      <formula>"N"</formula>
    </cfRule>
  </conditionalFormatting>
  <conditionalFormatting sqref="E265">
    <cfRule type="cellIs" dxfId="114" priority="39" operator="equal">
      <formula>"N"</formula>
    </cfRule>
  </conditionalFormatting>
  <conditionalFormatting sqref="E12">
    <cfRule type="cellIs" dxfId="113" priority="36" operator="equal">
      <formula>"N"</formula>
    </cfRule>
  </conditionalFormatting>
  <conditionalFormatting sqref="E15">
    <cfRule type="cellIs" dxfId="112" priority="35" operator="equal">
      <formula>"N"</formula>
    </cfRule>
  </conditionalFormatting>
  <conditionalFormatting sqref="E29">
    <cfRule type="cellIs" dxfId="111" priority="34" operator="equal">
      <formula>"N"</formula>
    </cfRule>
  </conditionalFormatting>
  <conditionalFormatting sqref="E32">
    <cfRule type="cellIs" dxfId="110" priority="33" operator="equal">
      <formula>"N"</formula>
    </cfRule>
  </conditionalFormatting>
  <conditionalFormatting sqref="E35:E36">
    <cfRule type="cellIs" dxfId="109" priority="32" operator="equal">
      <formula>"N"</formula>
    </cfRule>
  </conditionalFormatting>
  <conditionalFormatting sqref="E54">
    <cfRule type="cellIs" dxfId="108" priority="31" operator="equal">
      <formula>"N"</formula>
    </cfRule>
  </conditionalFormatting>
  <conditionalFormatting sqref="E74">
    <cfRule type="cellIs" dxfId="107" priority="30" operator="equal">
      <formula>"N"</formula>
    </cfRule>
  </conditionalFormatting>
  <conditionalFormatting sqref="E76">
    <cfRule type="cellIs" dxfId="106" priority="29" operator="equal">
      <formula>"N"</formula>
    </cfRule>
  </conditionalFormatting>
  <conditionalFormatting sqref="E79">
    <cfRule type="cellIs" dxfId="105" priority="28" operator="equal">
      <formula>"N"</formula>
    </cfRule>
  </conditionalFormatting>
  <conditionalFormatting sqref="E83:E84">
    <cfRule type="cellIs" dxfId="104" priority="27" operator="equal">
      <formula>"N"</formula>
    </cfRule>
  </conditionalFormatting>
  <conditionalFormatting sqref="E91">
    <cfRule type="cellIs" dxfId="103" priority="26" operator="equal">
      <formula>"N"</formula>
    </cfRule>
  </conditionalFormatting>
  <conditionalFormatting sqref="E96">
    <cfRule type="cellIs" dxfId="102" priority="25" operator="equal">
      <formula>"N"</formula>
    </cfRule>
  </conditionalFormatting>
  <conditionalFormatting sqref="E113">
    <cfRule type="cellIs" dxfId="101" priority="24" operator="equal">
      <formula>"N"</formula>
    </cfRule>
  </conditionalFormatting>
  <conditionalFormatting sqref="E126:E127">
    <cfRule type="cellIs" dxfId="100" priority="23" operator="equal">
      <formula>"N"</formula>
    </cfRule>
  </conditionalFormatting>
  <conditionalFormatting sqref="E130:E132">
    <cfRule type="cellIs" dxfId="99" priority="22" operator="equal">
      <formula>"N"</formula>
    </cfRule>
  </conditionalFormatting>
  <conditionalFormatting sqref="E141">
    <cfRule type="cellIs" dxfId="98" priority="21" operator="equal">
      <formula>"N"</formula>
    </cfRule>
  </conditionalFormatting>
  <conditionalFormatting sqref="E149">
    <cfRule type="cellIs" dxfId="97" priority="20" operator="equal">
      <formula>"N"</formula>
    </cfRule>
  </conditionalFormatting>
  <conditionalFormatting sqref="E169">
    <cfRule type="cellIs" dxfId="96" priority="19" operator="equal">
      <formula>"N"</formula>
    </cfRule>
  </conditionalFormatting>
  <conditionalFormatting sqref="E193">
    <cfRule type="cellIs" dxfId="95" priority="18" operator="equal">
      <formula>"N"</formula>
    </cfRule>
  </conditionalFormatting>
  <conditionalFormatting sqref="E199">
    <cfRule type="cellIs" dxfId="94" priority="17" operator="equal">
      <formula>"N"</formula>
    </cfRule>
  </conditionalFormatting>
  <conditionalFormatting sqref="E213:E223">
    <cfRule type="cellIs" dxfId="93" priority="16" operator="equal">
      <formula>"N"</formula>
    </cfRule>
  </conditionalFormatting>
  <conditionalFormatting sqref="E225:E227">
    <cfRule type="cellIs" dxfId="92" priority="15" operator="equal">
      <formula>"N"</formula>
    </cfRule>
  </conditionalFormatting>
  <conditionalFormatting sqref="E241">
    <cfRule type="cellIs" dxfId="91" priority="14" operator="equal">
      <formula>"N"</formula>
    </cfRule>
  </conditionalFormatting>
  <conditionalFormatting sqref="E255">
    <cfRule type="cellIs" dxfId="90" priority="13" operator="equal">
      <formula>"N"</formula>
    </cfRule>
  </conditionalFormatting>
  <conditionalFormatting sqref="E261">
    <cfRule type="cellIs" dxfId="89" priority="12" operator="equal">
      <formula>"N"</formula>
    </cfRule>
  </conditionalFormatting>
  <conditionalFormatting sqref="E260">
    <cfRule type="cellIs" dxfId="88" priority="11" operator="equal">
      <formula>"N"</formula>
    </cfRule>
  </conditionalFormatting>
  <conditionalFormatting sqref="E264">
    <cfRule type="cellIs" dxfId="87" priority="10" operator="equal">
      <formula>"N"</formula>
    </cfRule>
  </conditionalFormatting>
  <conditionalFormatting sqref="E263">
    <cfRule type="cellIs" dxfId="86" priority="9" operator="equal">
      <formula>"N"</formula>
    </cfRule>
  </conditionalFormatting>
  <conditionalFormatting sqref="E274:E280">
    <cfRule type="cellIs" dxfId="85" priority="8" operator="equal">
      <formula>"N"</formula>
    </cfRule>
  </conditionalFormatting>
  <conditionalFormatting sqref="E291:E294">
    <cfRule type="cellIs" dxfId="84" priority="7" operator="equal">
      <formula>"N"</formula>
    </cfRule>
  </conditionalFormatting>
  <conditionalFormatting sqref="E297">
    <cfRule type="cellIs" dxfId="83" priority="6" operator="equal">
      <formula>"N"</formula>
    </cfRule>
  </conditionalFormatting>
  <conditionalFormatting sqref="E311">
    <cfRule type="cellIs" dxfId="82" priority="4" operator="equal">
      <formula>"N"</formula>
    </cfRule>
  </conditionalFormatting>
  <conditionalFormatting sqref="E305">
    <cfRule type="cellIs" dxfId="81" priority="2" operator="equal">
      <formula>"N"</formula>
    </cfRule>
  </conditionalFormatting>
  <conditionalFormatting sqref="E331">
    <cfRule type="cellIs" dxfId="80" priority="1" operator="equal">
      <formula>"N"</formula>
    </cfRule>
  </conditionalFormatting>
  <dataValidations count="2">
    <dataValidation type="list" allowBlank="1" showInputMessage="1" showErrorMessage="1" error="Posar S/N" sqref="E189 E236" xr:uid="{00000000-0002-0000-0400-000000000000}">
      <formula1>$E$2:$E$3</formula1>
    </dataValidation>
    <dataValidation type="list" allowBlank="1" showInputMessage="1" showErrorMessage="1" error="Posar S/N" sqref="E340:E348 E6:E39 E362:E374 E384:E388 E49:E171 E190:E196 E198:E200 E330:E338 E182:E188 E202:E235 E237:E311" xr:uid="{00000000-0002-0000-0400-000001000000}">
      <formula1>Control</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42"/>
  <sheetViews>
    <sheetView showGridLines="0" tabSelected="1" zoomScaleNormal="100" workbookViewId="0">
      <selection activeCell="E16" sqref="E16"/>
    </sheetView>
  </sheetViews>
  <sheetFormatPr defaultColWidth="9.140625" defaultRowHeight="15.75"/>
  <cols>
    <col min="1" max="1" width="13.5703125" style="126" customWidth="1"/>
    <col min="2" max="2" width="5.42578125" style="127" customWidth="1"/>
    <col min="3" max="3" width="59.42578125" style="128" bestFit="1" customWidth="1"/>
    <col min="4" max="4" width="18" style="129" customWidth="1"/>
    <col min="5" max="5" width="14.42578125" style="130" customWidth="1"/>
    <col min="6" max="6" width="12.28515625" style="8" customWidth="1"/>
    <col min="7" max="7" width="11.42578125" style="8" customWidth="1"/>
    <col min="8" max="8" width="13" style="8" customWidth="1"/>
    <col min="9" max="16384" width="9.140625" style="8"/>
  </cols>
  <sheetData>
    <row r="1" spans="1:5" ht="21">
      <c r="A1" s="511" t="s">
        <v>416</v>
      </c>
      <c r="B1" s="511"/>
      <c r="C1" s="511"/>
      <c r="D1" s="511"/>
      <c r="E1" s="511"/>
    </row>
    <row r="2" spans="1:5" s="11" customFormat="1" ht="47.25" thickBot="1">
      <c r="A2" s="9"/>
      <c r="B2" s="10"/>
      <c r="C2" s="493" t="s">
        <v>468</v>
      </c>
      <c r="D2" s="493"/>
      <c r="E2" s="185" t="s">
        <v>418</v>
      </c>
    </row>
    <row r="3" spans="1:5" s="17" customFormat="1" thickBot="1">
      <c r="A3" s="12" t="s">
        <v>2</v>
      </c>
      <c r="B3" s="13" t="s">
        <v>3</v>
      </c>
      <c r="C3" s="14" t="s">
        <v>4</v>
      </c>
      <c r="D3" s="280" t="s">
        <v>9</v>
      </c>
      <c r="E3" s="356" t="s">
        <v>419</v>
      </c>
    </row>
    <row r="4" spans="1:5" s="17" customFormat="1" thickBot="1">
      <c r="A4" s="18"/>
      <c r="B4" s="19"/>
      <c r="C4" s="20"/>
      <c r="D4" s="183" t="s">
        <v>10</v>
      </c>
      <c r="E4" s="182" t="s">
        <v>420</v>
      </c>
    </row>
    <row r="5" spans="1:5" s="17" customFormat="1" ht="16.5" customHeight="1" thickBot="1">
      <c r="A5" s="477" t="s">
        <v>11</v>
      </c>
      <c r="B5" s="478"/>
      <c r="C5" s="478"/>
      <c r="D5" s="478"/>
      <c r="E5" s="537"/>
    </row>
    <row r="6" spans="1:5" s="17" customFormat="1" ht="15">
      <c r="A6" s="440" t="s">
        <v>12</v>
      </c>
      <c r="B6" s="21">
        <v>1</v>
      </c>
      <c r="C6" s="22" t="s">
        <v>13</v>
      </c>
      <c r="D6" s="221">
        <v>0</v>
      </c>
      <c r="E6" s="333" t="s">
        <v>419</v>
      </c>
    </row>
    <row r="7" spans="1:5" s="17" customFormat="1" ht="30">
      <c r="A7" s="441" t="s">
        <v>14</v>
      </c>
      <c r="B7" s="25">
        <f t="shared" ref="B7:B18" si="0">B6+1</f>
        <v>2</v>
      </c>
      <c r="C7" s="26" t="s">
        <v>15</v>
      </c>
      <c r="D7" s="27">
        <v>0</v>
      </c>
      <c r="E7" s="244" t="s">
        <v>419</v>
      </c>
    </row>
    <row r="8" spans="1:5" s="17" customFormat="1" ht="30">
      <c r="A8" s="468" t="s">
        <v>16</v>
      </c>
      <c r="B8" s="25">
        <f t="shared" si="0"/>
        <v>3</v>
      </c>
      <c r="C8" s="26" t="s">
        <v>17</v>
      </c>
      <c r="D8" s="27">
        <v>0</v>
      </c>
      <c r="E8" s="244" t="s">
        <v>419</v>
      </c>
    </row>
    <row r="9" spans="1:5" s="17" customFormat="1" ht="30">
      <c r="A9" s="469"/>
      <c r="B9" s="25">
        <f t="shared" si="0"/>
        <v>4</v>
      </c>
      <c r="C9" s="26" t="s">
        <v>18</v>
      </c>
      <c r="D9" s="27">
        <v>0</v>
      </c>
      <c r="E9" s="244" t="s">
        <v>419</v>
      </c>
    </row>
    <row r="10" spans="1:5" s="17" customFormat="1" ht="30">
      <c r="A10" s="440" t="s">
        <v>19</v>
      </c>
      <c r="B10" s="25">
        <f t="shared" si="0"/>
        <v>5</v>
      </c>
      <c r="C10" s="57" t="s">
        <v>20</v>
      </c>
      <c r="D10" s="29">
        <v>5</v>
      </c>
      <c r="E10" s="244" t="s">
        <v>419</v>
      </c>
    </row>
    <row r="11" spans="1:5" s="17" customFormat="1" ht="15">
      <c r="A11" s="466" t="s">
        <v>21</v>
      </c>
      <c r="B11" s="25">
        <f t="shared" si="0"/>
        <v>6</v>
      </c>
      <c r="C11" s="57" t="s">
        <v>22</v>
      </c>
      <c r="D11" s="27">
        <v>0</v>
      </c>
      <c r="E11" s="244" t="s">
        <v>419</v>
      </c>
    </row>
    <row r="12" spans="1:5" s="17" customFormat="1" ht="30">
      <c r="A12" s="470"/>
      <c r="B12" s="25">
        <f t="shared" si="0"/>
        <v>7</v>
      </c>
      <c r="C12" s="57" t="s">
        <v>23</v>
      </c>
      <c r="D12" s="59">
        <v>0</v>
      </c>
      <c r="E12" s="244" t="s">
        <v>419</v>
      </c>
    </row>
    <row r="13" spans="1:5" s="17" customFormat="1" ht="15.75" customHeight="1">
      <c r="A13" s="512" t="s">
        <v>421</v>
      </c>
      <c r="B13" s="25">
        <f t="shared" si="0"/>
        <v>8</v>
      </c>
      <c r="C13" s="60" t="s">
        <v>25</v>
      </c>
      <c r="D13" s="27">
        <v>0</v>
      </c>
      <c r="E13" s="312" t="s">
        <v>419</v>
      </c>
    </row>
    <row r="14" spans="1:5" s="17" customFormat="1" ht="17.25" customHeight="1">
      <c r="A14" s="513"/>
      <c r="B14" s="25">
        <f t="shared" si="0"/>
        <v>9</v>
      </c>
      <c r="C14" s="60" t="s">
        <v>26</v>
      </c>
      <c r="D14" s="27">
        <v>0</v>
      </c>
      <c r="E14" s="244" t="s">
        <v>419</v>
      </c>
    </row>
    <row r="15" spans="1:5" s="17" customFormat="1" ht="17.25">
      <c r="A15" s="513"/>
      <c r="B15" s="25">
        <f t="shared" si="0"/>
        <v>10</v>
      </c>
      <c r="C15" s="33" t="s">
        <v>27</v>
      </c>
      <c r="D15" s="27">
        <v>0</v>
      </c>
      <c r="E15" s="318" t="s">
        <v>419</v>
      </c>
    </row>
    <row r="16" spans="1:5" s="17" customFormat="1" ht="17.25">
      <c r="A16" s="513"/>
      <c r="B16" s="25">
        <f t="shared" si="0"/>
        <v>11</v>
      </c>
      <c r="C16" s="33" t="s">
        <v>28</v>
      </c>
      <c r="D16" s="27">
        <v>0</v>
      </c>
      <c r="E16" s="321" t="s">
        <v>419</v>
      </c>
    </row>
    <row r="17" spans="1:5" s="17" customFormat="1" ht="17.25">
      <c r="A17" s="513"/>
      <c r="B17" s="25">
        <f t="shared" si="0"/>
        <v>12</v>
      </c>
      <c r="C17" s="33" t="s">
        <v>29</v>
      </c>
      <c r="D17" s="25">
        <v>20</v>
      </c>
      <c r="E17" s="244" t="s">
        <v>419</v>
      </c>
    </row>
    <row r="18" spans="1:5" s="17" customFormat="1" ht="30">
      <c r="A18" s="513"/>
      <c r="B18" s="25">
        <f t="shared" si="0"/>
        <v>13</v>
      </c>
      <c r="C18" s="26" t="s">
        <v>30</v>
      </c>
      <c r="D18" s="23">
        <v>0</v>
      </c>
      <c r="E18" s="244" t="s">
        <v>419</v>
      </c>
    </row>
    <row r="19" spans="1:5" s="17" customFormat="1" ht="17.25">
      <c r="A19" s="513"/>
      <c r="B19" s="25">
        <f>B18+1</f>
        <v>14</v>
      </c>
      <c r="C19" s="26" t="s">
        <v>31</v>
      </c>
      <c r="D19" s="29">
        <v>5</v>
      </c>
      <c r="E19" s="244" t="s">
        <v>419</v>
      </c>
    </row>
    <row r="20" spans="1:5" s="17" customFormat="1" ht="32.25">
      <c r="A20" s="513"/>
      <c r="B20" s="25">
        <f>B19+1</f>
        <v>15</v>
      </c>
      <c r="C20" s="26" t="s">
        <v>32</v>
      </c>
      <c r="D20" s="29">
        <v>10</v>
      </c>
      <c r="E20" s="244" t="s">
        <v>419</v>
      </c>
    </row>
    <row r="21" spans="1:5" s="17" customFormat="1" ht="30">
      <c r="A21" s="513"/>
      <c r="B21" s="25">
        <f>B20+1</f>
        <v>16</v>
      </c>
      <c r="C21" s="26" t="s">
        <v>33</v>
      </c>
      <c r="D21" s="29">
        <v>5</v>
      </c>
      <c r="E21" s="244" t="s">
        <v>419</v>
      </c>
    </row>
    <row r="22" spans="1:5" s="17" customFormat="1" ht="104.25" customHeight="1">
      <c r="A22" s="514"/>
      <c r="B22" s="25">
        <f>B21+1</f>
        <v>17</v>
      </c>
      <c r="C22" s="26" t="s">
        <v>34</v>
      </c>
      <c r="D22" s="29">
        <v>15</v>
      </c>
      <c r="E22" s="312" t="s">
        <v>419</v>
      </c>
    </row>
    <row r="23" spans="1:5" s="17" customFormat="1" ht="30">
      <c r="A23" s="465" t="s">
        <v>35</v>
      </c>
      <c r="B23" s="25">
        <f>B22+1</f>
        <v>18</v>
      </c>
      <c r="C23" s="36" t="s">
        <v>36</v>
      </c>
      <c r="D23" s="27">
        <v>0</v>
      </c>
      <c r="E23" s="312" t="s">
        <v>419</v>
      </c>
    </row>
    <row r="24" spans="1:5" s="17" customFormat="1" ht="30">
      <c r="A24" s="465"/>
      <c r="B24" s="25">
        <f t="shared" ref="B24:B39" si="1">B23+1</f>
        <v>19</v>
      </c>
      <c r="C24" s="36" t="s">
        <v>37</v>
      </c>
      <c r="D24" s="25">
        <v>10</v>
      </c>
      <c r="E24" s="312" t="s">
        <v>419</v>
      </c>
    </row>
    <row r="25" spans="1:5" s="17" customFormat="1" ht="15">
      <c r="A25" s="465" t="s">
        <v>38</v>
      </c>
      <c r="B25" s="25">
        <f t="shared" si="1"/>
        <v>20</v>
      </c>
      <c r="C25" s="37" t="s">
        <v>39</v>
      </c>
      <c r="D25" s="27">
        <v>0</v>
      </c>
      <c r="E25" s="244" t="s">
        <v>419</v>
      </c>
    </row>
    <row r="26" spans="1:5" s="17" customFormat="1" ht="15">
      <c r="A26" s="465"/>
      <c r="B26" s="25">
        <f t="shared" si="1"/>
        <v>21</v>
      </c>
      <c r="C26" s="37" t="s">
        <v>40</v>
      </c>
      <c r="D26" s="29">
        <v>5</v>
      </c>
      <c r="E26" s="244" t="s">
        <v>419</v>
      </c>
    </row>
    <row r="27" spans="1:5" s="17" customFormat="1" ht="30">
      <c r="A27" s="465"/>
      <c r="B27" s="25">
        <f t="shared" si="1"/>
        <v>22</v>
      </c>
      <c r="C27" s="37" t="s">
        <v>41</v>
      </c>
      <c r="D27" s="27">
        <v>0</v>
      </c>
      <c r="E27" s="244" t="s">
        <v>419</v>
      </c>
    </row>
    <row r="28" spans="1:5" s="17" customFormat="1" ht="15">
      <c r="A28" s="441" t="s">
        <v>42</v>
      </c>
      <c r="B28" s="25">
        <f t="shared" si="1"/>
        <v>23</v>
      </c>
      <c r="C28" s="37" t="s">
        <v>43</v>
      </c>
      <c r="D28" s="29">
        <v>5</v>
      </c>
      <c r="E28" s="312" t="s">
        <v>419</v>
      </c>
    </row>
    <row r="29" spans="1:5" s="17" customFormat="1" ht="60">
      <c r="A29" s="465" t="s">
        <v>44</v>
      </c>
      <c r="B29" s="25">
        <f t="shared" si="1"/>
        <v>24</v>
      </c>
      <c r="C29" s="33" t="s">
        <v>45</v>
      </c>
      <c r="D29" s="27">
        <v>0</v>
      </c>
      <c r="E29" s="318" t="s">
        <v>419</v>
      </c>
    </row>
    <row r="30" spans="1:5" s="17" customFormat="1" ht="60">
      <c r="A30" s="465"/>
      <c r="B30" s="25">
        <f t="shared" si="1"/>
        <v>25</v>
      </c>
      <c r="C30" s="33" t="s">
        <v>46</v>
      </c>
      <c r="D30" s="27">
        <v>0</v>
      </c>
      <c r="E30" s="318" t="s">
        <v>419</v>
      </c>
    </row>
    <row r="31" spans="1:5" s="17" customFormat="1" ht="15">
      <c r="A31" s="465"/>
      <c r="B31" s="25">
        <f t="shared" si="1"/>
        <v>26</v>
      </c>
      <c r="C31" s="38" t="s">
        <v>47</v>
      </c>
      <c r="D31" s="25">
        <v>20</v>
      </c>
      <c r="E31" s="321" t="s">
        <v>419</v>
      </c>
    </row>
    <row r="32" spans="1:5" s="17" customFormat="1" ht="45">
      <c r="A32" s="465"/>
      <c r="B32" s="25">
        <f t="shared" si="1"/>
        <v>27</v>
      </c>
      <c r="C32" s="26" t="s">
        <v>48</v>
      </c>
      <c r="D32" s="27">
        <v>0</v>
      </c>
      <c r="E32" s="244" t="s">
        <v>419</v>
      </c>
    </row>
    <row r="33" spans="1:5" s="17" customFormat="1" ht="45">
      <c r="A33" s="465"/>
      <c r="B33" s="25">
        <f t="shared" si="1"/>
        <v>28</v>
      </c>
      <c r="C33" s="26" t="s">
        <v>49</v>
      </c>
      <c r="D33" s="29">
        <v>10</v>
      </c>
      <c r="E33" s="244" t="s">
        <v>419</v>
      </c>
    </row>
    <row r="34" spans="1:5" s="17" customFormat="1" ht="15">
      <c r="A34" s="465"/>
      <c r="B34" s="25">
        <f t="shared" si="1"/>
        <v>29</v>
      </c>
      <c r="C34" s="39" t="s">
        <v>50</v>
      </c>
      <c r="D34" s="29">
        <v>20</v>
      </c>
      <c r="E34" s="244" t="s">
        <v>419</v>
      </c>
    </row>
    <row r="35" spans="1:5" s="17" customFormat="1" ht="15">
      <c r="A35" s="465" t="s">
        <v>51</v>
      </c>
      <c r="B35" s="25">
        <f t="shared" si="1"/>
        <v>30</v>
      </c>
      <c r="C35" s="60" t="s">
        <v>52</v>
      </c>
      <c r="D35" s="27">
        <v>0</v>
      </c>
      <c r="E35" s="244" t="s">
        <v>419</v>
      </c>
    </row>
    <row r="36" spans="1:5" s="17" customFormat="1" ht="15">
      <c r="A36" s="465"/>
      <c r="B36" s="25">
        <f t="shared" si="1"/>
        <v>31</v>
      </c>
      <c r="C36" s="57" t="s">
        <v>53</v>
      </c>
      <c r="D36" s="27">
        <v>0</v>
      </c>
      <c r="E36" s="244" t="s">
        <v>419</v>
      </c>
    </row>
    <row r="37" spans="1:5" s="17" customFormat="1" ht="30">
      <c r="A37" s="465"/>
      <c r="B37" s="25">
        <f t="shared" si="1"/>
        <v>32</v>
      </c>
      <c r="C37" s="57" t="s">
        <v>54</v>
      </c>
      <c r="D37" s="29">
        <v>5</v>
      </c>
      <c r="E37" s="244" t="s">
        <v>419</v>
      </c>
    </row>
    <row r="38" spans="1:5" s="17" customFormat="1" ht="45">
      <c r="A38" s="466"/>
      <c r="B38" s="25">
        <f t="shared" si="1"/>
        <v>33</v>
      </c>
      <c r="C38" s="40" t="s">
        <v>55</v>
      </c>
      <c r="D38" s="31">
        <v>20</v>
      </c>
      <c r="E38" s="244" t="s">
        <v>419</v>
      </c>
    </row>
    <row r="39" spans="1:5" s="17" customFormat="1" ht="30.75" thickBot="1">
      <c r="A39" s="467"/>
      <c r="B39" s="41">
        <f t="shared" si="1"/>
        <v>34</v>
      </c>
      <c r="C39" s="40" t="s">
        <v>56</v>
      </c>
      <c r="D39" s="71">
        <v>5</v>
      </c>
      <c r="E39" s="404" t="s">
        <v>419</v>
      </c>
    </row>
    <row r="40" spans="1:5" s="17" customFormat="1" thickBot="1">
      <c r="A40" s="42"/>
      <c r="B40" s="228"/>
      <c r="C40" s="227" t="s">
        <v>57</v>
      </c>
      <c r="D40" s="231">
        <v>160</v>
      </c>
      <c r="E40" s="16"/>
    </row>
    <row r="41" spans="1:5" s="17" customFormat="1" thickBot="1">
      <c r="A41" s="42"/>
      <c r="B41" s="43"/>
      <c r="C41" s="448" t="s">
        <v>422</v>
      </c>
      <c r="D41" s="234">
        <f>SUMIF($E$6:$E$39,"S",D6:D39)</f>
        <v>0</v>
      </c>
      <c r="E41" s="16"/>
    </row>
    <row r="42" spans="1:5" s="17" customFormat="1" thickBot="1">
      <c r="A42" s="42"/>
      <c r="B42" s="43"/>
      <c r="C42" s="44"/>
      <c r="D42" s="232">
        <f>D41/D40</f>
        <v>0</v>
      </c>
      <c r="E42" s="16"/>
    </row>
    <row r="43" spans="1:5" s="17" customFormat="1" thickBot="1">
      <c r="A43" s="42"/>
      <c r="B43" s="43"/>
      <c r="C43" s="45"/>
      <c r="D43" s="46"/>
      <c r="E43" s="16"/>
    </row>
    <row r="44" spans="1:5" s="17" customFormat="1" thickBot="1">
      <c r="A44" s="47"/>
      <c r="B44" s="48"/>
      <c r="C44" s="256" t="s">
        <v>191</v>
      </c>
      <c r="D44" s="225">
        <f>COUNTIFS(D6:D39,"=0")</f>
        <v>19</v>
      </c>
      <c r="E44" s="160"/>
    </row>
    <row r="45" spans="1:5" s="51" customFormat="1" thickBot="1">
      <c r="A45" s="49"/>
      <c r="B45" s="48"/>
      <c r="C45" s="255" t="s">
        <v>423</v>
      </c>
      <c r="D45" s="252">
        <f>COUNTIFS(D6:D39,"=0",$E$6:$E$39,"=S")</f>
        <v>0</v>
      </c>
      <c r="E45" s="345"/>
    </row>
    <row r="46" spans="1:5" s="51" customFormat="1" thickBot="1">
      <c r="A46" s="49"/>
      <c r="B46" s="48"/>
      <c r="C46" s="52"/>
      <c r="D46" s="238">
        <f>D45/D44</f>
        <v>0</v>
      </c>
      <c r="E46" s="50"/>
    </row>
    <row r="47" spans="1:5" s="17" customFormat="1" thickBot="1">
      <c r="A47" s="18"/>
      <c r="B47" s="53"/>
      <c r="C47" s="54"/>
      <c r="D47" s="18"/>
      <c r="E47" s="55"/>
    </row>
    <row r="48" spans="1:5" s="17" customFormat="1" ht="19.5" customHeight="1" thickBot="1">
      <c r="A48" s="477" t="s">
        <v>59</v>
      </c>
      <c r="B48" s="478"/>
      <c r="C48" s="478"/>
      <c r="D48" s="478"/>
      <c r="E48" s="498"/>
    </row>
    <row r="49" spans="1:5" s="17" customFormat="1" ht="30">
      <c r="A49" s="446" t="s">
        <v>60</v>
      </c>
      <c r="B49" s="21">
        <f>B39+1</f>
        <v>35</v>
      </c>
      <c r="C49" s="311" t="s">
        <v>61</v>
      </c>
      <c r="D49" s="221">
        <v>0</v>
      </c>
      <c r="E49" s="244" t="s">
        <v>419</v>
      </c>
    </row>
    <row r="50" spans="1:5" s="17" customFormat="1" ht="30">
      <c r="A50" s="443" t="s">
        <v>14</v>
      </c>
      <c r="B50" s="25">
        <f>B49+1</f>
        <v>36</v>
      </c>
      <c r="C50" s="57" t="s">
        <v>15</v>
      </c>
      <c r="D50" s="27">
        <v>0</v>
      </c>
      <c r="E50" s="244" t="s">
        <v>419</v>
      </c>
    </row>
    <row r="51" spans="1:5" s="17" customFormat="1" ht="30">
      <c r="A51" s="459" t="s">
        <v>62</v>
      </c>
      <c r="B51" s="25">
        <f t="shared" ref="B51:B114" si="2">B50+1</f>
        <v>37</v>
      </c>
      <c r="C51" s="57" t="s">
        <v>63</v>
      </c>
      <c r="D51" s="27">
        <v>0</v>
      </c>
      <c r="E51" s="244" t="s">
        <v>419</v>
      </c>
    </row>
    <row r="52" spans="1:5" s="17" customFormat="1" ht="15">
      <c r="A52" s="459"/>
      <c r="B52" s="25">
        <f t="shared" si="2"/>
        <v>38</v>
      </c>
      <c r="C52" s="57" t="s">
        <v>64</v>
      </c>
      <c r="D52" s="29">
        <v>15</v>
      </c>
      <c r="E52" s="244" t="s">
        <v>419</v>
      </c>
    </row>
    <row r="53" spans="1:5" s="17" customFormat="1" ht="15">
      <c r="A53" s="459"/>
      <c r="B53" s="25">
        <f t="shared" si="2"/>
        <v>39</v>
      </c>
      <c r="C53" s="57" t="s">
        <v>65</v>
      </c>
      <c r="D53" s="27">
        <v>0</v>
      </c>
      <c r="E53" s="244" t="s">
        <v>419</v>
      </c>
    </row>
    <row r="54" spans="1:5" s="17" customFormat="1" ht="15">
      <c r="A54" s="459"/>
      <c r="B54" s="25">
        <f t="shared" si="2"/>
        <v>40</v>
      </c>
      <c r="C54" s="57" t="s">
        <v>66</v>
      </c>
      <c r="D54" s="27">
        <v>0</v>
      </c>
      <c r="E54" s="244" t="s">
        <v>419</v>
      </c>
    </row>
    <row r="55" spans="1:5" s="17" customFormat="1" ht="30">
      <c r="A55" s="459"/>
      <c r="B55" s="25">
        <f t="shared" si="2"/>
        <v>41</v>
      </c>
      <c r="C55" s="57" t="s">
        <v>67</v>
      </c>
      <c r="D55" s="29">
        <v>15</v>
      </c>
      <c r="E55" s="244" t="s">
        <v>419</v>
      </c>
    </row>
    <row r="56" spans="1:5" s="17" customFormat="1" ht="47.25">
      <c r="A56" s="459"/>
      <c r="B56" s="25">
        <f t="shared" si="2"/>
        <v>42</v>
      </c>
      <c r="C56" s="57" t="s">
        <v>68</v>
      </c>
      <c r="D56" s="27">
        <v>0</v>
      </c>
      <c r="E56" s="244" t="s">
        <v>419</v>
      </c>
    </row>
    <row r="57" spans="1:5" s="17" customFormat="1" ht="17.25">
      <c r="A57" s="459"/>
      <c r="B57" s="25">
        <f t="shared" si="2"/>
        <v>43</v>
      </c>
      <c r="C57" s="57" t="s">
        <v>69</v>
      </c>
      <c r="D57" s="29">
        <v>15</v>
      </c>
      <c r="E57" s="244" t="s">
        <v>419</v>
      </c>
    </row>
    <row r="58" spans="1:5" s="17" customFormat="1" ht="30">
      <c r="A58" s="459"/>
      <c r="B58" s="25">
        <f t="shared" si="2"/>
        <v>44</v>
      </c>
      <c r="C58" s="57" t="s">
        <v>70</v>
      </c>
      <c r="D58" s="29">
        <v>15</v>
      </c>
      <c r="E58" s="244" t="s">
        <v>419</v>
      </c>
    </row>
    <row r="59" spans="1:5" s="17" customFormat="1" ht="15">
      <c r="A59" s="459"/>
      <c r="B59" s="25">
        <f t="shared" si="2"/>
        <v>45</v>
      </c>
      <c r="C59" s="57" t="s">
        <v>71</v>
      </c>
      <c r="D59" s="27">
        <v>0</v>
      </c>
      <c r="E59" s="244" t="s">
        <v>419</v>
      </c>
    </row>
    <row r="60" spans="1:5" s="17" customFormat="1" ht="15">
      <c r="A60" s="459"/>
      <c r="B60" s="25">
        <f t="shared" si="2"/>
        <v>46</v>
      </c>
      <c r="C60" s="57" t="s">
        <v>72</v>
      </c>
      <c r="D60" s="27">
        <v>0</v>
      </c>
      <c r="E60" s="244" t="s">
        <v>419</v>
      </c>
    </row>
    <row r="61" spans="1:5" s="17" customFormat="1" ht="15">
      <c r="A61" s="459"/>
      <c r="B61" s="25">
        <f t="shared" si="2"/>
        <v>47</v>
      </c>
      <c r="C61" s="57" t="s">
        <v>73</v>
      </c>
      <c r="D61" s="27">
        <v>0</v>
      </c>
      <c r="E61" s="244" t="s">
        <v>419</v>
      </c>
    </row>
    <row r="62" spans="1:5" s="17" customFormat="1" ht="15">
      <c r="A62" s="459"/>
      <c r="B62" s="25">
        <f t="shared" si="2"/>
        <v>48</v>
      </c>
      <c r="C62" s="57" t="s">
        <v>74</v>
      </c>
      <c r="D62" s="27">
        <v>0</v>
      </c>
      <c r="E62" s="244" t="s">
        <v>419</v>
      </c>
    </row>
    <row r="63" spans="1:5" s="17" customFormat="1" ht="15">
      <c r="A63" s="459"/>
      <c r="B63" s="25">
        <f t="shared" si="2"/>
        <v>49</v>
      </c>
      <c r="C63" s="57" t="s">
        <v>75</v>
      </c>
      <c r="D63" s="29">
        <v>10</v>
      </c>
      <c r="E63" s="244" t="s">
        <v>419</v>
      </c>
    </row>
    <row r="64" spans="1:5" s="17" customFormat="1" ht="30">
      <c r="A64" s="459"/>
      <c r="B64" s="25">
        <f t="shared" si="2"/>
        <v>50</v>
      </c>
      <c r="C64" s="57" t="s">
        <v>76</v>
      </c>
      <c r="D64" s="29">
        <v>5</v>
      </c>
      <c r="E64" s="244" t="s">
        <v>419</v>
      </c>
    </row>
    <row r="65" spans="1:5" s="17" customFormat="1" ht="15">
      <c r="A65" s="459"/>
      <c r="B65" s="25">
        <f t="shared" si="2"/>
        <v>51</v>
      </c>
      <c r="C65" s="57" t="s">
        <v>77</v>
      </c>
      <c r="D65" s="27">
        <v>0</v>
      </c>
      <c r="E65" s="244" t="s">
        <v>419</v>
      </c>
    </row>
    <row r="66" spans="1:5" s="17" customFormat="1" ht="15">
      <c r="A66" s="459"/>
      <c r="B66" s="25">
        <f t="shared" si="2"/>
        <v>52</v>
      </c>
      <c r="C66" s="57" t="s">
        <v>78</v>
      </c>
      <c r="D66" s="27">
        <v>0</v>
      </c>
      <c r="E66" s="244" t="s">
        <v>419</v>
      </c>
    </row>
    <row r="67" spans="1:5" s="17" customFormat="1" ht="15">
      <c r="A67" s="459"/>
      <c r="B67" s="25">
        <f t="shared" si="2"/>
        <v>53</v>
      </c>
      <c r="C67" s="57" t="s">
        <v>79</v>
      </c>
      <c r="D67" s="27">
        <v>0</v>
      </c>
      <c r="E67" s="244" t="s">
        <v>419</v>
      </c>
    </row>
    <row r="68" spans="1:5" s="17" customFormat="1" ht="15">
      <c r="A68" s="459"/>
      <c r="B68" s="25">
        <f t="shared" si="2"/>
        <v>54</v>
      </c>
      <c r="C68" s="57" t="s">
        <v>80</v>
      </c>
      <c r="D68" s="64">
        <v>0</v>
      </c>
      <c r="E68" s="244" t="s">
        <v>419</v>
      </c>
    </row>
    <row r="69" spans="1:5" s="17" customFormat="1" ht="15">
      <c r="A69" s="459"/>
      <c r="B69" s="25">
        <f t="shared" si="2"/>
        <v>55</v>
      </c>
      <c r="C69" s="57" t="s">
        <v>81</v>
      </c>
      <c r="D69" s="64">
        <v>0</v>
      </c>
      <c r="E69" s="244" t="s">
        <v>419</v>
      </c>
    </row>
    <row r="70" spans="1:5" s="17" customFormat="1" ht="15">
      <c r="A70" s="459"/>
      <c r="B70" s="25">
        <f t="shared" si="2"/>
        <v>56</v>
      </c>
      <c r="C70" s="57" t="s">
        <v>82</v>
      </c>
      <c r="D70" s="64">
        <v>0</v>
      </c>
      <c r="E70" s="244" t="s">
        <v>419</v>
      </c>
    </row>
    <row r="71" spans="1:5" s="17" customFormat="1" ht="15">
      <c r="A71" s="459"/>
      <c r="B71" s="25">
        <f t="shared" si="2"/>
        <v>57</v>
      </c>
      <c r="C71" s="57" t="s">
        <v>83</v>
      </c>
      <c r="D71" s="64">
        <v>0</v>
      </c>
      <c r="E71" s="244" t="s">
        <v>419</v>
      </c>
    </row>
    <row r="72" spans="1:5" s="17" customFormat="1" ht="15">
      <c r="A72" s="459"/>
      <c r="B72" s="25">
        <f t="shared" si="2"/>
        <v>58</v>
      </c>
      <c r="C72" s="57" t="s">
        <v>84</v>
      </c>
      <c r="D72" s="64">
        <v>0</v>
      </c>
      <c r="E72" s="244" t="s">
        <v>419</v>
      </c>
    </row>
    <row r="73" spans="1:5" s="17" customFormat="1" ht="15">
      <c r="A73" s="459"/>
      <c r="B73" s="25">
        <f t="shared" si="2"/>
        <v>59</v>
      </c>
      <c r="C73" s="57" t="s">
        <v>85</v>
      </c>
      <c r="D73" s="64">
        <v>0</v>
      </c>
      <c r="E73" s="312" t="s">
        <v>419</v>
      </c>
    </row>
    <row r="74" spans="1:5" s="17" customFormat="1" ht="15">
      <c r="A74" s="459"/>
      <c r="B74" s="25">
        <f t="shared" si="2"/>
        <v>60</v>
      </c>
      <c r="C74" s="57" t="s">
        <v>86</v>
      </c>
      <c r="D74" s="64">
        <v>0</v>
      </c>
      <c r="E74" s="312" t="s">
        <v>419</v>
      </c>
    </row>
    <row r="75" spans="1:5" s="17" customFormat="1" ht="15">
      <c r="A75" s="459"/>
      <c r="B75" s="25">
        <f t="shared" si="2"/>
        <v>61</v>
      </c>
      <c r="C75" s="57" t="s">
        <v>87</v>
      </c>
      <c r="D75" s="64">
        <v>0</v>
      </c>
      <c r="E75" s="312" t="s">
        <v>419</v>
      </c>
    </row>
    <row r="76" spans="1:5" s="17" customFormat="1" ht="15">
      <c r="A76" s="459"/>
      <c r="B76" s="25">
        <f t="shared" si="2"/>
        <v>62</v>
      </c>
      <c r="C76" s="57" t="s">
        <v>88</v>
      </c>
      <c r="D76" s="64">
        <v>0</v>
      </c>
      <c r="E76" s="312" t="s">
        <v>419</v>
      </c>
    </row>
    <row r="77" spans="1:5" s="17" customFormat="1" ht="15">
      <c r="A77" s="459"/>
      <c r="B77" s="25">
        <f t="shared" si="2"/>
        <v>63</v>
      </c>
      <c r="C77" s="57" t="s">
        <v>89</v>
      </c>
      <c r="D77" s="64">
        <v>0</v>
      </c>
      <c r="E77" s="312" t="s">
        <v>419</v>
      </c>
    </row>
    <row r="78" spans="1:5" s="17" customFormat="1" ht="15">
      <c r="A78" s="459"/>
      <c r="B78" s="25">
        <f t="shared" si="2"/>
        <v>64</v>
      </c>
      <c r="C78" s="57" t="s">
        <v>90</v>
      </c>
      <c r="D78" s="64">
        <v>0</v>
      </c>
      <c r="E78" s="312" t="s">
        <v>419</v>
      </c>
    </row>
    <row r="79" spans="1:5" s="17" customFormat="1" ht="15">
      <c r="A79" s="459"/>
      <c r="B79" s="25">
        <f t="shared" si="2"/>
        <v>65</v>
      </c>
      <c r="C79" s="57" t="s">
        <v>91</v>
      </c>
      <c r="D79" s="64">
        <v>0</v>
      </c>
      <c r="E79" s="312" t="s">
        <v>419</v>
      </c>
    </row>
    <row r="80" spans="1:5" s="17" customFormat="1" ht="30">
      <c r="A80" s="459"/>
      <c r="B80" s="25">
        <f t="shared" si="2"/>
        <v>66</v>
      </c>
      <c r="C80" s="57" t="s">
        <v>92</v>
      </c>
      <c r="D80" s="64">
        <v>0</v>
      </c>
      <c r="E80" s="244" t="s">
        <v>419</v>
      </c>
    </row>
    <row r="81" spans="1:5" s="17" customFormat="1" ht="30">
      <c r="A81" s="459"/>
      <c r="B81" s="25">
        <f t="shared" si="2"/>
        <v>67</v>
      </c>
      <c r="C81" s="57" t="s">
        <v>93</v>
      </c>
      <c r="D81" s="64">
        <v>0</v>
      </c>
      <c r="E81" s="244" t="s">
        <v>419</v>
      </c>
    </row>
    <row r="82" spans="1:5" s="17" customFormat="1" ht="15">
      <c r="A82" s="459"/>
      <c r="B82" s="25">
        <f t="shared" si="2"/>
        <v>68</v>
      </c>
      <c r="C82" s="57" t="s">
        <v>94</v>
      </c>
      <c r="D82" s="64">
        <v>0</v>
      </c>
      <c r="E82" s="244" t="s">
        <v>419</v>
      </c>
    </row>
    <row r="83" spans="1:5" s="17" customFormat="1" ht="15">
      <c r="A83" s="459"/>
      <c r="B83" s="25">
        <f t="shared" si="2"/>
        <v>69</v>
      </c>
      <c r="C83" s="57" t="s">
        <v>95</v>
      </c>
      <c r="D83" s="64">
        <v>0</v>
      </c>
      <c r="E83" s="318" t="s">
        <v>419</v>
      </c>
    </row>
    <row r="84" spans="1:5" s="17" customFormat="1" ht="15">
      <c r="A84" s="459"/>
      <c r="B84" s="25">
        <f t="shared" si="2"/>
        <v>70</v>
      </c>
      <c r="C84" s="60" t="s">
        <v>96</v>
      </c>
      <c r="D84" s="27">
        <v>0</v>
      </c>
      <c r="E84" s="318" t="s">
        <v>419</v>
      </c>
    </row>
    <row r="85" spans="1:5" s="17" customFormat="1" ht="30">
      <c r="A85" s="459"/>
      <c r="B85" s="25">
        <f t="shared" si="2"/>
        <v>71</v>
      </c>
      <c r="C85" s="60" t="s">
        <v>97</v>
      </c>
      <c r="D85" s="27">
        <v>0</v>
      </c>
      <c r="E85" s="244" t="s">
        <v>419</v>
      </c>
    </row>
    <row r="86" spans="1:5" s="17" customFormat="1" ht="15">
      <c r="A86" s="459"/>
      <c r="B86" s="25">
        <f t="shared" si="2"/>
        <v>72</v>
      </c>
      <c r="C86" s="60" t="s">
        <v>98</v>
      </c>
      <c r="D86" s="27">
        <v>0</v>
      </c>
      <c r="E86" s="244" t="s">
        <v>419</v>
      </c>
    </row>
    <row r="87" spans="1:5" s="17" customFormat="1" ht="15">
      <c r="A87" s="459"/>
      <c r="B87" s="25">
        <f t="shared" si="2"/>
        <v>73</v>
      </c>
      <c r="C87" s="60" t="s">
        <v>99</v>
      </c>
      <c r="D87" s="29">
        <v>5</v>
      </c>
      <c r="E87" s="244" t="s">
        <v>419</v>
      </c>
    </row>
    <row r="88" spans="1:5" s="17" customFormat="1" ht="15">
      <c r="A88" s="459"/>
      <c r="B88" s="25">
        <f t="shared" si="2"/>
        <v>74</v>
      </c>
      <c r="C88" s="60" t="s">
        <v>100</v>
      </c>
      <c r="D88" s="27">
        <v>0</v>
      </c>
      <c r="E88" s="312" t="s">
        <v>419</v>
      </c>
    </row>
    <row r="89" spans="1:5" s="17" customFormat="1" ht="15">
      <c r="A89" s="459"/>
      <c r="B89" s="25">
        <f t="shared" si="2"/>
        <v>75</v>
      </c>
      <c r="C89" s="60" t="s">
        <v>101</v>
      </c>
      <c r="D89" s="31">
        <v>5</v>
      </c>
      <c r="E89" s="244" t="s">
        <v>419</v>
      </c>
    </row>
    <row r="90" spans="1:5" s="17" customFormat="1" ht="30">
      <c r="A90" s="459" t="s">
        <v>102</v>
      </c>
      <c r="B90" s="25">
        <f t="shared" si="2"/>
        <v>76</v>
      </c>
      <c r="C90" s="60" t="s">
        <v>103</v>
      </c>
      <c r="D90" s="27">
        <v>0</v>
      </c>
      <c r="E90" s="312" t="s">
        <v>419</v>
      </c>
    </row>
    <row r="91" spans="1:5" s="17" customFormat="1" ht="30">
      <c r="A91" s="459"/>
      <c r="B91" s="25">
        <f t="shared" si="2"/>
        <v>77</v>
      </c>
      <c r="C91" s="60" t="s">
        <v>104</v>
      </c>
      <c r="D91" s="27">
        <v>0</v>
      </c>
      <c r="E91" s="318" t="s">
        <v>419</v>
      </c>
    </row>
    <row r="92" spans="1:5" s="17" customFormat="1" ht="30">
      <c r="A92" s="459"/>
      <c r="B92" s="25">
        <f t="shared" si="2"/>
        <v>78</v>
      </c>
      <c r="C92" s="60" t="s">
        <v>105</v>
      </c>
      <c r="D92" s="27">
        <v>0</v>
      </c>
      <c r="E92" s="321" t="s">
        <v>419</v>
      </c>
    </row>
    <row r="93" spans="1:5" s="17" customFormat="1" ht="30">
      <c r="A93" s="459"/>
      <c r="B93" s="25">
        <f t="shared" si="2"/>
        <v>79</v>
      </c>
      <c r="C93" s="60" t="s">
        <v>106</v>
      </c>
      <c r="D93" s="25">
        <v>15</v>
      </c>
      <c r="E93" s="318" t="s">
        <v>419</v>
      </c>
    </row>
    <row r="94" spans="1:5" s="17" customFormat="1" ht="15">
      <c r="A94" s="459"/>
      <c r="B94" s="25">
        <f t="shared" si="2"/>
        <v>80</v>
      </c>
      <c r="C94" s="60" t="s">
        <v>107</v>
      </c>
      <c r="D94" s="29">
        <v>5</v>
      </c>
      <c r="E94" s="306" t="s">
        <v>419</v>
      </c>
    </row>
    <row r="95" spans="1:5" s="17" customFormat="1" ht="30">
      <c r="A95" s="459"/>
      <c r="B95" s="25">
        <f t="shared" si="2"/>
        <v>81</v>
      </c>
      <c r="C95" s="60" t="s">
        <v>108</v>
      </c>
      <c r="D95" s="27">
        <v>0</v>
      </c>
      <c r="E95" s="312" t="s">
        <v>419</v>
      </c>
    </row>
    <row r="96" spans="1:5" s="17" customFormat="1" ht="30">
      <c r="A96" s="459"/>
      <c r="B96" s="25">
        <f t="shared" si="2"/>
        <v>82</v>
      </c>
      <c r="C96" s="57" t="s">
        <v>109</v>
      </c>
      <c r="D96" s="64">
        <v>0</v>
      </c>
      <c r="E96" s="244" t="s">
        <v>419</v>
      </c>
    </row>
    <row r="97" spans="1:5" s="17" customFormat="1" ht="15">
      <c r="A97" s="459"/>
      <c r="B97" s="25">
        <f t="shared" si="2"/>
        <v>83</v>
      </c>
      <c r="C97" s="57" t="s">
        <v>110</v>
      </c>
      <c r="D97" s="104">
        <v>10</v>
      </c>
      <c r="E97" s="318" t="s">
        <v>419</v>
      </c>
    </row>
    <row r="98" spans="1:5" s="17" customFormat="1" ht="60">
      <c r="A98" s="459"/>
      <c r="B98" s="25">
        <f t="shared" si="2"/>
        <v>84</v>
      </c>
      <c r="C98" s="57" t="s">
        <v>111</v>
      </c>
      <c r="D98" s="64">
        <v>0</v>
      </c>
      <c r="E98" s="306" t="s">
        <v>419</v>
      </c>
    </row>
    <row r="99" spans="1:5" s="17" customFormat="1" ht="30">
      <c r="A99" s="459"/>
      <c r="B99" s="25">
        <f t="shared" si="2"/>
        <v>85</v>
      </c>
      <c r="C99" s="60" t="s">
        <v>112</v>
      </c>
      <c r="D99" s="64">
        <v>0</v>
      </c>
      <c r="E99" s="244" t="s">
        <v>419</v>
      </c>
    </row>
    <row r="100" spans="1:5" s="17" customFormat="1" ht="30">
      <c r="A100" s="459"/>
      <c r="B100" s="25">
        <f t="shared" si="2"/>
        <v>86</v>
      </c>
      <c r="C100" s="57" t="s">
        <v>113</v>
      </c>
      <c r="D100" s="64">
        <v>0</v>
      </c>
      <c r="E100" s="244" t="s">
        <v>419</v>
      </c>
    </row>
    <row r="101" spans="1:5" s="17" customFormat="1" ht="15">
      <c r="A101" s="459"/>
      <c r="B101" s="25">
        <f t="shared" si="2"/>
        <v>87</v>
      </c>
      <c r="C101" s="57" t="s">
        <v>114</v>
      </c>
      <c r="D101" s="317">
        <v>20</v>
      </c>
      <c r="E101" s="244" t="s">
        <v>419</v>
      </c>
    </row>
    <row r="102" spans="1:5" s="17" customFormat="1" ht="15">
      <c r="A102" s="459"/>
      <c r="B102" s="25">
        <f t="shared" si="2"/>
        <v>88</v>
      </c>
      <c r="C102" s="57" t="s">
        <v>115</v>
      </c>
      <c r="D102" s="96">
        <v>5</v>
      </c>
      <c r="E102" s="244" t="s">
        <v>419</v>
      </c>
    </row>
    <row r="103" spans="1:5" s="17" customFormat="1" ht="15">
      <c r="A103" s="459"/>
      <c r="B103" s="25">
        <f t="shared" si="2"/>
        <v>89</v>
      </c>
      <c r="C103" s="57" t="s">
        <v>116</v>
      </c>
      <c r="D103" s="96">
        <v>5</v>
      </c>
      <c r="E103" s="244" t="s">
        <v>419</v>
      </c>
    </row>
    <row r="104" spans="1:5" s="17" customFormat="1" ht="45">
      <c r="A104" s="459"/>
      <c r="B104" s="25">
        <f t="shared" si="2"/>
        <v>90</v>
      </c>
      <c r="C104" s="26" t="s">
        <v>117</v>
      </c>
      <c r="D104" s="64">
        <v>0</v>
      </c>
      <c r="E104" s="244" t="s">
        <v>419</v>
      </c>
    </row>
    <row r="105" spans="1:5" s="17" customFormat="1" ht="45">
      <c r="A105" s="443" t="s">
        <v>118</v>
      </c>
      <c r="B105" s="25">
        <f t="shared" si="2"/>
        <v>91</v>
      </c>
      <c r="C105" s="57" t="s">
        <v>119</v>
      </c>
      <c r="D105" s="64">
        <v>0</v>
      </c>
      <c r="E105" s="244" t="s">
        <v>419</v>
      </c>
    </row>
    <row r="106" spans="1:5" s="17" customFormat="1" ht="30">
      <c r="A106" s="443" t="s">
        <v>14</v>
      </c>
      <c r="B106" s="25">
        <f t="shared" si="2"/>
        <v>92</v>
      </c>
      <c r="C106" s="57" t="s">
        <v>120</v>
      </c>
      <c r="D106" s="64">
        <v>0</v>
      </c>
      <c r="E106" s="244" t="s">
        <v>419</v>
      </c>
    </row>
    <row r="107" spans="1:5" s="17" customFormat="1" ht="30">
      <c r="A107" s="459" t="s">
        <v>121</v>
      </c>
      <c r="B107" s="25">
        <f t="shared" si="2"/>
        <v>93</v>
      </c>
      <c r="C107" s="57" t="s">
        <v>122</v>
      </c>
      <c r="D107" s="27">
        <v>0</v>
      </c>
      <c r="E107" s="244" t="s">
        <v>419</v>
      </c>
    </row>
    <row r="108" spans="1:5" s="17" customFormat="1" ht="60">
      <c r="A108" s="459"/>
      <c r="B108" s="25">
        <f t="shared" si="2"/>
        <v>94</v>
      </c>
      <c r="C108" s="57" t="s">
        <v>123</v>
      </c>
      <c r="D108" s="27">
        <v>0</v>
      </c>
      <c r="E108" s="244" t="s">
        <v>419</v>
      </c>
    </row>
    <row r="109" spans="1:5" s="17" customFormat="1" ht="60">
      <c r="A109" s="459"/>
      <c r="B109" s="25">
        <f t="shared" si="2"/>
        <v>95</v>
      </c>
      <c r="C109" s="57" t="s">
        <v>124</v>
      </c>
      <c r="D109" s="29">
        <v>10</v>
      </c>
      <c r="E109" s="244" t="s">
        <v>419</v>
      </c>
    </row>
    <row r="110" spans="1:5" s="17" customFormat="1" ht="15">
      <c r="A110" s="459"/>
      <c r="B110" s="25">
        <f t="shared" si="2"/>
        <v>96</v>
      </c>
      <c r="C110" s="57" t="s">
        <v>125</v>
      </c>
      <c r="D110" s="27">
        <v>0</v>
      </c>
      <c r="E110" s="244" t="s">
        <v>419</v>
      </c>
    </row>
    <row r="111" spans="1:5" s="17" customFormat="1" ht="15">
      <c r="A111" s="459"/>
      <c r="B111" s="25">
        <f t="shared" si="2"/>
        <v>97</v>
      </c>
      <c r="C111" s="57" t="s">
        <v>126</v>
      </c>
      <c r="D111" s="27">
        <v>0</v>
      </c>
      <c r="E111" s="244" t="s">
        <v>419</v>
      </c>
    </row>
    <row r="112" spans="1:5" s="17" customFormat="1" ht="15">
      <c r="A112" s="459"/>
      <c r="B112" s="25">
        <f t="shared" si="2"/>
        <v>98</v>
      </c>
      <c r="C112" s="57" t="s">
        <v>127</v>
      </c>
      <c r="D112" s="27">
        <v>0</v>
      </c>
      <c r="E112" s="244" t="s">
        <v>419</v>
      </c>
    </row>
    <row r="113" spans="1:5" s="17" customFormat="1" ht="15">
      <c r="A113" s="459"/>
      <c r="B113" s="25">
        <f t="shared" si="2"/>
        <v>99</v>
      </c>
      <c r="C113" s="57" t="s">
        <v>128</v>
      </c>
      <c r="D113" s="27">
        <v>0</v>
      </c>
      <c r="E113" s="244" t="s">
        <v>419</v>
      </c>
    </row>
    <row r="114" spans="1:5" s="17" customFormat="1" ht="15">
      <c r="A114" s="459"/>
      <c r="B114" s="25">
        <f t="shared" si="2"/>
        <v>100</v>
      </c>
      <c r="C114" s="57" t="s">
        <v>129</v>
      </c>
      <c r="D114" s="23">
        <v>0</v>
      </c>
      <c r="E114" s="244" t="s">
        <v>419</v>
      </c>
    </row>
    <row r="115" spans="1:5" s="17" customFormat="1" ht="15">
      <c r="A115" s="459"/>
      <c r="B115" s="25">
        <f t="shared" ref="B115:B171" si="3">B114+1</f>
        <v>101</v>
      </c>
      <c r="C115" s="57" t="s">
        <v>130</v>
      </c>
      <c r="D115" s="27">
        <v>0</v>
      </c>
      <c r="E115" s="244" t="s">
        <v>419</v>
      </c>
    </row>
    <row r="116" spans="1:5" s="17" customFormat="1" ht="15">
      <c r="A116" s="459"/>
      <c r="B116" s="25">
        <f t="shared" si="3"/>
        <v>102</v>
      </c>
      <c r="C116" s="57" t="s">
        <v>131</v>
      </c>
      <c r="D116" s="27">
        <v>0</v>
      </c>
      <c r="E116" s="244" t="s">
        <v>419</v>
      </c>
    </row>
    <row r="117" spans="1:5" s="17" customFormat="1" ht="15">
      <c r="A117" s="459"/>
      <c r="B117" s="25">
        <f t="shared" si="3"/>
        <v>103</v>
      </c>
      <c r="C117" s="57" t="s">
        <v>132</v>
      </c>
      <c r="D117" s="27">
        <v>0</v>
      </c>
      <c r="E117" s="244" t="s">
        <v>419</v>
      </c>
    </row>
    <row r="118" spans="1:5" s="17" customFormat="1" ht="15">
      <c r="A118" s="459"/>
      <c r="B118" s="25">
        <f t="shared" si="3"/>
        <v>104</v>
      </c>
      <c r="C118" s="57" t="s">
        <v>133</v>
      </c>
      <c r="D118" s="27">
        <v>0</v>
      </c>
      <c r="E118" s="244" t="s">
        <v>419</v>
      </c>
    </row>
    <row r="119" spans="1:5" s="17" customFormat="1" ht="15">
      <c r="A119" s="459"/>
      <c r="B119" s="25">
        <f t="shared" si="3"/>
        <v>105</v>
      </c>
      <c r="C119" s="57" t="s">
        <v>134</v>
      </c>
      <c r="D119" s="27">
        <v>0</v>
      </c>
      <c r="E119" s="244" t="s">
        <v>419</v>
      </c>
    </row>
    <row r="120" spans="1:5" s="17" customFormat="1" ht="15">
      <c r="A120" s="459"/>
      <c r="B120" s="25">
        <f t="shared" si="3"/>
        <v>106</v>
      </c>
      <c r="C120" s="57" t="s">
        <v>135</v>
      </c>
      <c r="D120" s="27">
        <v>0</v>
      </c>
      <c r="E120" s="244" t="s">
        <v>419</v>
      </c>
    </row>
    <row r="121" spans="1:5" s="17" customFormat="1" ht="15">
      <c r="A121" s="459"/>
      <c r="B121" s="25">
        <f t="shared" si="3"/>
        <v>107</v>
      </c>
      <c r="C121" s="57" t="s">
        <v>136</v>
      </c>
      <c r="D121" s="27">
        <v>0</v>
      </c>
      <c r="E121" s="244" t="s">
        <v>419</v>
      </c>
    </row>
    <row r="122" spans="1:5" s="17" customFormat="1" ht="15">
      <c r="A122" s="459"/>
      <c r="B122" s="25">
        <f t="shared" si="3"/>
        <v>108</v>
      </c>
      <c r="C122" s="57" t="s">
        <v>137</v>
      </c>
      <c r="D122" s="27">
        <v>0</v>
      </c>
      <c r="E122" s="244" t="s">
        <v>419</v>
      </c>
    </row>
    <row r="123" spans="1:5" s="17" customFormat="1" ht="15">
      <c r="A123" s="459"/>
      <c r="B123" s="25">
        <f t="shared" si="3"/>
        <v>109</v>
      </c>
      <c r="C123" s="57" t="s">
        <v>138</v>
      </c>
      <c r="D123" s="27">
        <v>0</v>
      </c>
      <c r="E123" s="244" t="s">
        <v>419</v>
      </c>
    </row>
    <row r="124" spans="1:5" s="17" customFormat="1" ht="15">
      <c r="A124" s="459"/>
      <c r="B124" s="25">
        <f t="shared" si="3"/>
        <v>110</v>
      </c>
      <c r="C124" s="57" t="s">
        <v>139</v>
      </c>
      <c r="D124" s="27">
        <v>0</v>
      </c>
      <c r="E124" s="244" t="s">
        <v>419</v>
      </c>
    </row>
    <row r="125" spans="1:5" s="17" customFormat="1" ht="45">
      <c r="A125" s="459"/>
      <c r="B125" s="25">
        <f t="shared" si="3"/>
        <v>111</v>
      </c>
      <c r="C125" s="57" t="s">
        <v>140</v>
      </c>
      <c r="D125" s="27">
        <v>0</v>
      </c>
      <c r="E125" s="244" t="s">
        <v>419</v>
      </c>
    </row>
    <row r="126" spans="1:5" s="17" customFormat="1" ht="32.25">
      <c r="A126" s="459"/>
      <c r="B126" s="25">
        <f t="shared" si="3"/>
        <v>112</v>
      </c>
      <c r="C126" s="57" t="s">
        <v>141</v>
      </c>
      <c r="D126" s="64">
        <v>0</v>
      </c>
      <c r="E126" s="244" t="s">
        <v>419</v>
      </c>
    </row>
    <row r="127" spans="1:5" s="17" customFormat="1" ht="15">
      <c r="A127" s="459"/>
      <c r="B127" s="25">
        <f t="shared" si="3"/>
        <v>113</v>
      </c>
      <c r="C127" s="63" t="s">
        <v>142</v>
      </c>
      <c r="D127" s="64">
        <v>0</v>
      </c>
      <c r="E127" s="244" t="s">
        <v>419</v>
      </c>
    </row>
    <row r="128" spans="1:5" s="17" customFormat="1" ht="15">
      <c r="A128" s="459"/>
      <c r="B128" s="25">
        <f t="shared" si="3"/>
        <v>114</v>
      </c>
      <c r="C128" s="57" t="s">
        <v>143</v>
      </c>
      <c r="D128" s="64">
        <v>0</v>
      </c>
      <c r="E128" s="244" t="s">
        <v>419</v>
      </c>
    </row>
    <row r="129" spans="1:6" s="17" customFormat="1" ht="15">
      <c r="A129" s="459"/>
      <c r="B129" s="25">
        <f t="shared" si="3"/>
        <v>115</v>
      </c>
      <c r="C129" s="57" t="s">
        <v>144</v>
      </c>
      <c r="D129" s="64">
        <v>0</v>
      </c>
      <c r="E129" s="244" t="s">
        <v>419</v>
      </c>
    </row>
    <row r="130" spans="1:6" s="17" customFormat="1" ht="15">
      <c r="A130" s="459"/>
      <c r="B130" s="25">
        <f t="shared" si="3"/>
        <v>116</v>
      </c>
      <c r="C130" s="57" t="s">
        <v>145</v>
      </c>
      <c r="D130" s="64">
        <v>0</v>
      </c>
      <c r="E130" s="244" t="s">
        <v>419</v>
      </c>
    </row>
    <row r="131" spans="1:6" s="17" customFormat="1" ht="15">
      <c r="A131" s="459"/>
      <c r="B131" s="25">
        <f t="shared" si="3"/>
        <v>117</v>
      </c>
      <c r="C131" s="57" t="s">
        <v>146</v>
      </c>
      <c r="D131" s="64">
        <v>0</v>
      </c>
      <c r="E131" s="244" t="s">
        <v>419</v>
      </c>
    </row>
    <row r="132" spans="1:6" s="17" customFormat="1" ht="15">
      <c r="A132" s="459"/>
      <c r="B132" s="25">
        <f t="shared" si="3"/>
        <v>118</v>
      </c>
      <c r="C132" s="65" t="s">
        <v>147</v>
      </c>
      <c r="D132" s="64">
        <v>0</v>
      </c>
      <c r="E132" s="244" t="s">
        <v>419</v>
      </c>
    </row>
    <row r="133" spans="1:6" s="17" customFormat="1" thickBot="1">
      <c r="A133" s="459"/>
      <c r="B133" s="25">
        <f t="shared" si="3"/>
        <v>119</v>
      </c>
      <c r="C133" s="65" t="s">
        <v>148</v>
      </c>
      <c r="D133" s="223">
        <v>0</v>
      </c>
      <c r="E133" s="312" t="s">
        <v>419</v>
      </c>
      <c r="F133" s="187">
        <f>COUNTIF(E134:E135,"s")</f>
        <v>0</v>
      </c>
    </row>
    <row r="134" spans="1:6" s="17" customFormat="1" ht="30">
      <c r="A134" s="459"/>
      <c r="B134" s="25">
        <f t="shared" si="3"/>
        <v>120</v>
      </c>
      <c r="C134" s="66" t="s">
        <v>149</v>
      </c>
      <c r="D134" s="245">
        <v>5</v>
      </c>
      <c r="E134" s="396" t="s">
        <v>419</v>
      </c>
      <c r="F134" s="184" t="str">
        <f>IF(F133&gt;1,"ERROR, seleccionar només una S","")</f>
        <v/>
      </c>
    </row>
    <row r="135" spans="1:6" s="17" customFormat="1" thickBot="1">
      <c r="A135" s="459"/>
      <c r="B135" s="25">
        <f t="shared" si="3"/>
        <v>121</v>
      </c>
      <c r="C135" s="205" t="s">
        <v>150</v>
      </c>
      <c r="D135" s="246">
        <v>10</v>
      </c>
      <c r="E135" s="398" t="s">
        <v>419</v>
      </c>
    </row>
    <row r="136" spans="1:6" s="17" customFormat="1" ht="30">
      <c r="A136" s="459"/>
      <c r="B136" s="25">
        <f t="shared" si="3"/>
        <v>122</v>
      </c>
      <c r="C136" s="65" t="s">
        <v>151</v>
      </c>
      <c r="D136" s="380">
        <v>10</v>
      </c>
      <c r="E136" s="306" t="s">
        <v>419</v>
      </c>
    </row>
    <row r="137" spans="1:6" s="17" customFormat="1" ht="15">
      <c r="A137" s="459"/>
      <c r="B137" s="25">
        <f t="shared" si="3"/>
        <v>123</v>
      </c>
      <c r="C137" s="65" t="s">
        <v>152</v>
      </c>
      <c r="D137" s="64">
        <v>0</v>
      </c>
      <c r="E137" s="244" t="s">
        <v>419</v>
      </c>
    </row>
    <row r="138" spans="1:6" s="17" customFormat="1" ht="60">
      <c r="A138" s="459"/>
      <c r="B138" s="25">
        <f t="shared" si="3"/>
        <v>124</v>
      </c>
      <c r="C138" s="65" t="s">
        <v>153</v>
      </c>
      <c r="D138" s="64">
        <v>0</v>
      </c>
      <c r="E138" s="244" t="s">
        <v>419</v>
      </c>
    </row>
    <row r="139" spans="1:6" s="17" customFormat="1" ht="75">
      <c r="A139" s="459"/>
      <c r="B139" s="25">
        <f t="shared" si="3"/>
        <v>125</v>
      </c>
      <c r="C139" s="65" t="s">
        <v>154</v>
      </c>
      <c r="D139" s="64">
        <v>0</v>
      </c>
      <c r="E139" s="244" t="s">
        <v>419</v>
      </c>
    </row>
    <row r="140" spans="1:6" s="17" customFormat="1" ht="15">
      <c r="A140" s="459" t="s">
        <v>155</v>
      </c>
      <c r="B140" s="25">
        <f t="shared" si="3"/>
        <v>126</v>
      </c>
      <c r="C140" s="57" t="s">
        <v>156</v>
      </c>
      <c r="D140" s="381" t="s">
        <v>157</v>
      </c>
      <c r="E140" s="306" t="s">
        <v>419</v>
      </c>
    </row>
    <row r="141" spans="1:6" s="17" customFormat="1" ht="15">
      <c r="A141" s="459"/>
      <c r="B141" s="25">
        <f t="shared" si="3"/>
        <v>127</v>
      </c>
      <c r="C141" s="57" t="s">
        <v>158</v>
      </c>
      <c r="D141" s="64">
        <v>0</v>
      </c>
      <c r="E141" s="244" t="s">
        <v>419</v>
      </c>
    </row>
    <row r="142" spans="1:6" s="17" customFormat="1" ht="15">
      <c r="A142" s="459"/>
      <c r="B142" s="25">
        <f t="shared" si="3"/>
        <v>128</v>
      </c>
      <c r="C142" s="57" t="s">
        <v>159</v>
      </c>
      <c r="D142" s="104">
        <v>15</v>
      </c>
      <c r="E142" s="306" t="s">
        <v>419</v>
      </c>
    </row>
    <row r="143" spans="1:6" s="17" customFormat="1" ht="15">
      <c r="A143" s="459" t="s">
        <v>160</v>
      </c>
      <c r="B143" s="415">
        <v>129</v>
      </c>
      <c r="C143" s="57" t="s">
        <v>161</v>
      </c>
      <c r="D143" s="416">
        <v>20</v>
      </c>
      <c r="E143" s="244" t="s">
        <v>419</v>
      </c>
    </row>
    <row r="144" spans="1:6" s="17" customFormat="1" ht="15">
      <c r="A144" s="459"/>
      <c r="B144" s="415">
        <v>130</v>
      </c>
      <c r="C144" s="57" t="s">
        <v>162</v>
      </c>
      <c r="D144" s="416">
        <v>10</v>
      </c>
      <c r="E144" s="244" t="s">
        <v>419</v>
      </c>
    </row>
    <row r="145" spans="1:5" s="17" customFormat="1" ht="15">
      <c r="A145" s="459"/>
      <c r="B145" s="415">
        <v>131</v>
      </c>
      <c r="C145" s="57" t="s">
        <v>163</v>
      </c>
      <c r="D145" s="416">
        <v>10</v>
      </c>
      <c r="E145" s="244" t="s">
        <v>419</v>
      </c>
    </row>
    <row r="146" spans="1:5" s="17" customFormat="1" ht="15">
      <c r="A146" s="459"/>
      <c r="B146" s="415">
        <v>132</v>
      </c>
      <c r="C146" s="57" t="s">
        <v>164</v>
      </c>
      <c r="D146" s="416">
        <v>15</v>
      </c>
      <c r="E146" s="244" t="s">
        <v>419</v>
      </c>
    </row>
    <row r="147" spans="1:5" s="17" customFormat="1" ht="15">
      <c r="A147" s="459"/>
      <c r="B147" s="415">
        <v>133</v>
      </c>
      <c r="C147" s="57" t="s">
        <v>165</v>
      </c>
      <c r="D147" s="416">
        <v>5</v>
      </c>
      <c r="E147" s="244" t="s">
        <v>419</v>
      </c>
    </row>
    <row r="148" spans="1:5" s="17" customFormat="1" ht="15">
      <c r="A148" s="459"/>
      <c r="B148" s="25">
        <f t="shared" si="3"/>
        <v>134</v>
      </c>
      <c r="C148" s="57" t="s">
        <v>166</v>
      </c>
      <c r="D148" s="64">
        <v>0</v>
      </c>
      <c r="E148" s="244" t="s">
        <v>419</v>
      </c>
    </row>
    <row r="149" spans="1:5" s="17" customFormat="1" ht="15">
      <c r="A149" s="459"/>
      <c r="B149" s="25">
        <f t="shared" si="3"/>
        <v>135</v>
      </c>
      <c r="C149" s="57" t="s">
        <v>167</v>
      </c>
      <c r="D149" s="64">
        <v>0</v>
      </c>
      <c r="E149" s="244" t="s">
        <v>419</v>
      </c>
    </row>
    <row r="150" spans="1:5" s="17" customFormat="1" ht="15" customHeight="1">
      <c r="A150" s="480" t="s">
        <v>168</v>
      </c>
      <c r="B150" s="25">
        <f t="shared" si="3"/>
        <v>136</v>
      </c>
      <c r="C150" s="65" t="s">
        <v>169</v>
      </c>
      <c r="D150" s="64">
        <v>0</v>
      </c>
      <c r="E150" s="244" t="s">
        <v>419</v>
      </c>
    </row>
    <row r="151" spans="1:5" s="17" customFormat="1" ht="15">
      <c r="A151" s="480"/>
      <c r="B151" s="25">
        <f t="shared" si="3"/>
        <v>137</v>
      </c>
      <c r="C151" s="65" t="s">
        <v>170</v>
      </c>
      <c r="D151" s="96">
        <v>5</v>
      </c>
      <c r="E151" s="244" t="s">
        <v>419</v>
      </c>
    </row>
    <row r="152" spans="1:5" s="17" customFormat="1" ht="30">
      <c r="A152" s="480"/>
      <c r="B152" s="25">
        <f t="shared" si="3"/>
        <v>138</v>
      </c>
      <c r="C152" s="65" t="s">
        <v>171</v>
      </c>
      <c r="D152" s="64">
        <v>0</v>
      </c>
      <c r="E152" s="244" t="s">
        <v>419</v>
      </c>
    </row>
    <row r="153" spans="1:5" s="17" customFormat="1" ht="15">
      <c r="A153" s="480"/>
      <c r="B153" s="25">
        <f t="shared" si="3"/>
        <v>139</v>
      </c>
      <c r="C153" s="65" t="s">
        <v>172</v>
      </c>
      <c r="D153" s="64">
        <v>0</v>
      </c>
      <c r="E153" s="244" t="s">
        <v>419</v>
      </c>
    </row>
    <row r="154" spans="1:5" s="17" customFormat="1" ht="15">
      <c r="A154" s="480"/>
      <c r="B154" s="25">
        <f t="shared" si="3"/>
        <v>140</v>
      </c>
      <c r="C154" s="65" t="s">
        <v>173</v>
      </c>
      <c r="D154" s="64">
        <v>0</v>
      </c>
      <c r="E154" s="244" t="s">
        <v>419</v>
      </c>
    </row>
    <row r="155" spans="1:5" s="17" customFormat="1" ht="30">
      <c r="A155" s="480"/>
      <c r="B155" s="25">
        <f t="shared" si="3"/>
        <v>141</v>
      </c>
      <c r="C155" s="65" t="s">
        <v>174</v>
      </c>
      <c r="D155" s="96">
        <v>5</v>
      </c>
      <c r="E155" s="244" t="s">
        <v>419</v>
      </c>
    </row>
    <row r="156" spans="1:5" s="17" customFormat="1" ht="15">
      <c r="A156" s="480"/>
      <c r="B156" s="25">
        <f t="shared" si="3"/>
        <v>142</v>
      </c>
      <c r="C156" s="67" t="s">
        <v>175</v>
      </c>
      <c r="D156" s="64">
        <v>0</v>
      </c>
      <c r="E156" s="244" t="s">
        <v>419</v>
      </c>
    </row>
    <row r="157" spans="1:5" s="17" customFormat="1" ht="15">
      <c r="A157" s="480"/>
      <c r="B157" s="25">
        <f t="shared" si="3"/>
        <v>143</v>
      </c>
      <c r="C157" s="65" t="s">
        <v>176</v>
      </c>
      <c r="D157" s="64">
        <v>0</v>
      </c>
      <c r="E157" s="244" t="s">
        <v>419</v>
      </c>
    </row>
    <row r="158" spans="1:5" s="17" customFormat="1" ht="15">
      <c r="A158" s="480"/>
      <c r="B158" s="25">
        <f t="shared" si="3"/>
        <v>144</v>
      </c>
      <c r="C158" s="65" t="s">
        <v>177</v>
      </c>
      <c r="D158" s="64">
        <v>0</v>
      </c>
      <c r="E158" s="244" t="s">
        <v>419</v>
      </c>
    </row>
    <row r="159" spans="1:5" s="17" customFormat="1" ht="15">
      <c r="A159" s="480"/>
      <c r="B159" s="25">
        <f t="shared" si="3"/>
        <v>145</v>
      </c>
      <c r="C159" s="65" t="s">
        <v>178</v>
      </c>
      <c r="D159" s="64">
        <v>0</v>
      </c>
      <c r="E159" s="244" t="s">
        <v>419</v>
      </c>
    </row>
    <row r="160" spans="1:5" s="17" customFormat="1" ht="15">
      <c r="A160" s="480"/>
      <c r="B160" s="25">
        <f t="shared" si="3"/>
        <v>146</v>
      </c>
      <c r="C160" s="65" t="s">
        <v>179</v>
      </c>
      <c r="D160" s="96">
        <v>5</v>
      </c>
      <c r="E160" s="244" t="s">
        <v>419</v>
      </c>
    </row>
    <row r="161" spans="1:5" s="17" customFormat="1" ht="30">
      <c r="A161" s="480"/>
      <c r="B161" s="25">
        <f t="shared" si="3"/>
        <v>147</v>
      </c>
      <c r="C161" s="65" t="s">
        <v>180</v>
      </c>
      <c r="D161" s="96">
        <v>5</v>
      </c>
      <c r="E161" s="244" t="s">
        <v>419</v>
      </c>
    </row>
    <row r="162" spans="1:5" s="17" customFormat="1" ht="15">
      <c r="A162" s="480"/>
      <c r="B162" s="25">
        <f t="shared" si="3"/>
        <v>148</v>
      </c>
      <c r="C162" s="65" t="s">
        <v>181</v>
      </c>
      <c r="D162" s="96">
        <v>5</v>
      </c>
      <c r="E162" s="244" t="s">
        <v>419</v>
      </c>
    </row>
    <row r="163" spans="1:5" s="17" customFormat="1" ht="30">
      <c r="A163" s="480"/>
      <c r="B163" s="25">
        <f t="shared" si="3"/>
        <v>149</v>
      </c>
      <c r="C163" s="65" t="s">
        <v>182</v>
      </c>
      <c r="D163" s="96">
        <v>5</v>
      </c>
      <c r="E163" s="244" t="s">
        <v>419</v>
      </c>
    </row>
    <row r="164" spans="1:5" s="17" customFormat="1" ht="15">
      <c r="A164" s="459" t="s">
        <v>51</v>
      </c>
      <c r="B164" s="25">
        <f t="shared" si="3"/>
        <v>150</v>
      </c>
      <c r="C164" s="65" t="s">
        <v>183</v>
      </c>
      <c r="D164" s="64">
        <v>0</v>
      </c>
      <c r="E164" s="244" t="s">
        <v>419</v>
      </c>
    </row>
    <row r="165" spans="1:5" s="17" customFormat="1" ht="15">
      <c r="A165" s="459"/>
      <c r="B165" s="25">
        <f t="shared" si="3"/>
        <v>151</v>
      </c>
      <c r="C165" s="65" t="s">
        <v>184</v>
      </c>
      <c r="D165" s="96">
        <v>5</v>
      </c>
      <c r="E165" s="244" t="s">
        <v>419</v>
      </c>
    </row>
    <row r="166" spans="1:5" s="17" customFormat="1" ht="15">
      <c r="A166" s="459"/>
      <c r="B166" s="25">
        <f t="shared" si="3"/>
        <v>152</v>
      </c>
      <c r="C166" s="65" t="s">
        <v>185</v>
      </c>
      <c r="D166" s="96">
        <v>5</v>
      </c>
      <c r="E166" s="244" t="s">
        <v>419</v>
      </c>
    </row>
    <row r="167" spans="1:5" s="17" customFormat="1" ht="15">
      <c r="A167" s="459"/>
      <c r="B167" s="25">
        <f t="shared" si="3"/>
        <v>153</v>
      </c>
      <c r="C167" s="68" t="s">
        <v>186</v>
      </c>
      <c r="D167" s="64">
        <v>0</v>
      </c>
      <c r="E167" s="244" t="s">
        <v>419</v>
      </c>
    </row>
    <row r="168" spans="1:5" s="17" customFormat="1" ht="15">
      <c r="A168" s="459"/>
      <c r="B168" s="25">
        <f t="shared" si="3"/>
        <v>154</v>
      </c>
      <c r="C168" s="65" t="s">
        <v>187</v>
      </c>
      <c r="D168" s="64">
        <v>0</v>
      </c>
      <c r="E168" s="244" t="s">
        <v>419</v>
      </c>
    </row>
    <row r="169" spans="1:5" s="17" customFormat="1" ht="15">
      <c r="A169" s="459"/>
      <c r="B169" s="25">
        <f t="shared" si="3"/>
        <v>155</v>
      </c>
      <c r="C169" s="69" t="s">
        <v>188</v>
      </c>
      <c r="D169" s="64">
        <v>0</v>
      </c>
      <c r="E169" s="244" t="s">
        <v>419</v>
      </c>
    </row>
    <row r="170" spans="1:5" s="17" customFormat="1" ht="15">
      <c r="A170" s="459"/>
      <c r="B170" s="25">
        <f t="shared" si="3"/>
        <v>156</v>
      </c>
      <c r="C170" s="65" t="s">
        <v>189</v>
      </c>
      <c r="D170" s="96">
        <v>5</v>
      </c>
      <c r="E170" s="244" t="s">
        <v>419</v>
      </c>
    </row>
    <row r="171" spans="1:5" s="17" customFormat="1" thickBot="1">
      <c r="A171" s="481"/>
      <c r="B171" s="25">
        <f t="shared" si="3"/>
        <v>157</v>
      </c>
      <c r="C171" s="70" t="s">
        <v>190</v>
      </c>
      <c r="D171" s="379">
        <v>10</v>
      </c>
      <c r="E171" s="404" t="s">
        <v>419</v>
      </c>
    </row>
    <row r="172" spans="1:5" s="17" customFormat="1" thickBot="1">
      <c r="A172" s="42"/>
      <c r="B172" s="228"/>
      <c r="C172" s="227" t="s">
        <v>57</v>
      </c>
      <c r="D172" s="231">
        <v>305</v>
      </c>
      <c r="E172" s="16"/>
    </row>
    <row r="173" spans="1:5" s="17" customFormat="1" thickBot="1">
      <c r="A173" s="42"/>
      <c r="B173" s="43"/>
      <c r="C173" s="448" t="s">
        <v>424</v>
      </c>
      <c r="D173" s="234">
        <f>SUMIF($E$49:$E$171,"S",D49:D171)</f>
        <v>0</v>
      </c>
      <c r="E173" s="16"/>
    </row>
    <row r="174" spans="1:5" s="17" customFormat="1" thickBot="1">
      <c r="A174" s="42"/>
      <c r="B174" s="43"/>
      <c r="C174" s="44"/>
      <c r="D174" s="232">
        <f>D173/D172</f>
        <v>0</v>
      </c>
      <c r="E174" s="161"/>
    </row>
    <row r="175" spans="1:5" s="17" customFormat="1" thickBot="1">
      <c r="A175" s="42"/>
      <c r="B175" s="43"/>
      <c r="C175" s="45"/>
      <c r="D175" s="46"/>
      <c r="E175" s="161"/>
    </row>
    <row r="176" spans="1:5" s="17" customFormat="1" thickBot="1">
      <c r="A176" s="47"/>
      <c r="B176" s="48"/>
      <c r="C176" s="256" t="s">
        <v>191</v>
      </c>
      <c r="D176" s="225">
        <f>COUNTIF(D49:D171,"=0")</f>
        <v>88</v>
      </c>
      <c r="E176" s="160"/>
    </row>
    <row r="177" spans="1:5" s="51" customFormat="1" thickBot="1">
      <c r="A177" s="49"/>
      <c r="B177" s="48"/>
      <c r="C177" s="255" t="s">
        <v>329</v>
      </c>
      <c r="D177" s="220">
        <f>COUNTIFS(D49:D171,"=0",$E$49:$E$171,"=S")</f>
        <v>0</v>
      </c>
      <c r="E177" s="50"/>
    </row>
    <row r="178" spans="1:5" s="51" customFormat="1" thickBot="1">
      <c r="A178" s="49"/>
      <c r="B178" s="48"/>
      <c r="C178" s="52"/>
      <c r="D178" s="226">
        <f>D177/D176</f>
        <v>0</v>
      </c>
      <c r="E178" s="50"/>
    </row>
    <row r="179" spans="1:5" s="17" customFormat="1" ht="15">
      <c r="A179" s="73"/>
      <c r="B179" s="73"/>
      <c r="C179" s="74"/>
      <c r="D179" s="46"/>
      <c r="E179" s="16"/>
    </row>
    <row r="180" spans="1:5" s="17" customFormat="1" thickBot="1">
      <c r="A180" s="73"/>
      <c r="B180" s="75"/>
      <c r="C180" s="76"/>
      <c r="D180" s="73"/>
      <c r="E180" s="77"/>
    </row>
    <row r="181" spans="1:5" s="17" customFormat="1" thickBot="1">
      <c r="A181" s="477" t="s">
        <v>192</v>
      </c>
      <c r="B181" s="478"/>
      <c r="C181" s="478"/>
      <c r="D181" s="478"/>
      <c r="E181" s="498"/>
    </row>
    <row r="182" spans="1:5" s="17" customFormat="1" ht="15" customHeight="1">
      <c r="A182" s="483" t="s">
        <v>193</v>
      </c>
      <c r="B182" s="21">
        <f>B171+1</f>
        <v>158</v>
      </c>
      <c r="C182" s="316" t="s">
        <v>194</v>
      </c>
      <c r="D182" s="221">
        <v>0</v>
      </c>
      <c r="E182" s="244" t="s">
        <v>419</v>
      </c>
    </row>
    <row r="183" spans="1:5" s="17" customFormat="1" ht="30">
      <c r="A183" s="495"/>
      <c r="B183" s="25">
        <f>B182+1</f>
        <v>159</v>
      </c>
      <c r="C183" s="65" t="s">
        <v>195</v>
      </c>
      <c r="D183" s="27">
        <v>0</v>
      </c>
      <c r="E183" s="244" t="s">
        <v>419</v>
      </c>
    </row>
    <row r="184" spans="1:5" s="17" customFormat="1" ht="30">
      <c r="A184" s="495"/>
      <c r="B184" s="25">
        <f t="shared" ref="B184:B200" si="4">B183+1</f>
        <v>160</v>
      </c>
      <c r="C184" s="65" t="s">
        <v>196</v>
      </c>
      <c r="D184" s="59">
        <v>0</v>
      </c>
      <c r="E184" s="244" t="s">
        <v>419</v>
      </c>
    </row>
    <row r="185" spans="1:5" s="17" customFormat="1" ht="15">
      <c r="A185" s="495"/>
      <c r="B185" s="25">
        <f t="shared" si="4"/>
        <v>161</v>
      </c>
      <c r="C185" s="65" t="s">
        <v>197</v>
      </c>
      <c r="D185" s="27">
        <v>0</v>
      </c>
      <c r="E185" s="312" t="s">
        <v>419</v>
      </c>
    </row>
    <row r="186" spans="1:5" s="17" customFormat="1" ht="30">
      <c r="A186" s="495"/>
      <c r="B186" s="25">
        <f t="shared" si="4"/>
        <v>162</v>
      </c>
      <c r="C186" s="65" t="s">
        <v>198</v>
      </c>
      <c r="D186" s="27">
        <v>0</v>
      </c>
      <c r="E186" s="244" t="s">
        <v>419</v>
      </c>
    </row>
    <row r="187" spans="1:5" s="17" customFormat="1" ht="30">
      <c r="A187" s="495"/>
      <c r="B187" s="25">
        <f t="shared" si="4"/>
        <v>163</v>
      </c>
      <c r="C187" s="65" t="s">
        <v>199</v>
      </c>
      <c r="D187" s="27">
        <v>0</v>
      </c>
      <c r="E187" s="244" t="s">
        <v>419</v>
      </c>
    </row>
    <row r="188" spans="1:5" s="17" customFormat="1" ht="30.75" thickBot="1">
      <c r="A188" s="495"/>
      <c r="B188" s="79">
        <f t="shared" si="4"/>
        <v>164</v>
      </c>
      <c r="C188" s="179" t="s">
        <v>200</v>
      </c>
      <c r="D188" s="59">
        <v>0</v>
      </c>
      <c r="E188" s="312" t="s">
        <v>419</v>
      </c>
    </row>
    <row r="189" spans="1:5" s="17" customFormat="1" ht="15.75" customHeight="1" thickBot="1">
      <c r="A189" s="457" t="s">
        <v>201</v>
      </c>
      <c r="B189" s="458"/>
      <c r="C189" s="458"/>
      <c r="D189" s="516"/>
      <c r="E189" s="387" t="s">
        <v>418</v>
      </c>
    </row>
    <row r="190" spans="1:5" s="17" customFormat="1" ht="45">
      <c r="A190" s="440" t="s">
        <v>202</v>
      </c>
      <c r="B190" s="21">
        <f>B188+1</f>
        <v>165</v>
      </c>
      <c r="C190" s="56" t="s">
        <v>203</v>
      </c>
      <c r="D190" s="23">
        <v>0</v>
      </c>
      <c r="E190" s="244" t="s">
        <v>419</v>
      </c>
    </row>
    <row r="191" spans="1:5" s="17" customFormat="1" ht="30">
      <c r="A191" s="441" t="s">
        <v>14</v>
      </c>
      <c r="B191" s="25">
        <f t="shared" si="4"/>
        <v>166</v>
      </c>
      <c r="C191" s="57" t="s">
        <v>204</v>
      </c>
      <c r="D191" s="27">
        <v>0</v>
      </c>
      <c r="E191" s="244" t="s">
        <v>419</v>
      </c>
    </row>
    <row r="192" spans="1:5" s="17" customFormat="1" ht="30">
      <c r="A192" s="465" t="s">
        <v>205</v>
      </c>
      <c r="B192" s="25">
        <f>B191+1</f>
        <v>167</v>
      </c>
      <c r="C192" s="26" t="s">
        <v>206</v>
      </c>
      <c r="D192" s="27">
        <v>0</v>
      </c>
      <c r="E192" s="312" t="s">
        <v>419</v>
      </c>
    </row>
    <row r="193" spans="1:5" s="17" customFormat="1" ht="30">
      <c r="A193" s="465"/>
      <c r="B193" s="25">
        <f t="shared" ref="B193:B195" si="5">B192+1</f>
        <v>168</v>
      </c>
      <c r="C193" s="26" t="s">
        <v>207</v>
      </c>
      <c r="D193" s="27">
        <v>0</v>
      </c>
      <c r="E193" s="312" t="s">
        <v>419</v>
      </c>
    </row>
    <row r="194" spans="1:5" s="17" customFormat="1" ht="30">
      <c r="A194" s="465"/>
      <c r="B194" s="25">
        <f t="shared" si="5"/>
        <v>169</v>
      </c>
      <c r="C194" s="26" t="s">
        <v>208</v>
      </c>
      <c r="D194" s="27">
        <v>0</v>
      </c>
      <c r="E194" s="244" t="s">
        <v>419</v>
      </c>
    </row>
    <row r="195" spans="1:5" s="17" customFormat="1" ht="15">
      <c r="A195" s="465"/>
      <c r="B195" s="25">
        <f t="shared" si="5"/>
        <v>170</v>
      </c>
      <c r="C195" s="37" t="s">
        <v>209</v>
      </c>
      <c r="D195" s="27">
        <v>0</v>
      </c>
      <c r="E195" s="244" t="s">
        <v>419</v>
      </c>
    </row>
    <row r="196" spans="1:5" s="17" customFormat="1" ht="45.75" thickBot="1">
      <c r="A196" s="465"/>
      <c r="B196" s="25">
        <f t="shared" si="4"/>
        <v>171</v>
      </c>
      <c r="C196" s="100" t="s">
        <v>210</v>
      </c>
      <c r="D196" s="88">
        <v>0</v>
      </c>
      <c r="E196" s="312" t="s">
        <v>419</v>
      </c>
    </row>
    <row r="197" spans="1:5" customFormat="1" ht="15.75" customHeight="1" thickBot="1">
      <c r="A197" s="461" t="s">
        <v>211</v>
      </c>
      <c r="B197" s="462"/>
      <c r="C197" s="462"/>
      <c r="D197" s="462"/>
      <c r="E197" s="517"/>
    </row>
    <row r="198" spans="1:5" s="17" customFormat="1" ht="15">
      <c r="A198" s="465" t="s">
        <v>212</v>
      </c>
      <c r="B198" s="25">
        <f>B196+1</f>
        <v>172</v>
      </c>
      <c r="C198" s="310" t="s">
        <v>213</v>
      </c>
      <c r="D198" s="309">
        <v>0</v>
      </c>
      <c r="E198" s="321" t="s">
        <v>419</v>
      </c>
    </row>
    <row r="199" spans="1:5" s="17" customFormat="1" ht="15">
      <c r="A199" s="465"/>
      <c r="B199" s="25">
        <f t="shared" si="4"/>
        <v>173</v>
      </c>
      <c r="C199" s="37" t="s">
        <v>214</v>
      </c>
      <c r="D199" s="64">
        <v>0</v>
      </c>
      <c r="E199" s="244" t="s">
        <v>419</v>
      </c>
    </row>
    <row r="200" spans="1:5" s="17" customFormat="1" thickBot="1">
      <c r="A200" s="465"/>
      <c r="B200" s="79">
        <f t="shared" si="4"/>
        <v>174</v>
      </c>
      <c r="C200" s="84" t="s">
        <v>215</v>
      </c>
      <c r="D200" s="223">
        <v>0</v>
      </c>
      <c r="E200" s="312" t="s">
        <v>419</v>
      </c>
    </row>
    <row r="201" spans="1:5" s="17" customFormat="1" thickBot="1">
      <c r="A201" s="465"/>
      <c r="B201" s="463" t="s">
        <v>216</v>
      </c>
      <c r="C201" s="464"/>
      <c r="D201" s="464"/>
      <c r="E201" s="292"/>
    </row>
    <row r="202" spans="1:5" s="17" customFormat="1" ht="15">
      <c r="A202" s="465"/>
      <c r="B202" s="25">
        <f>B200+1</f>
        <v>175</v>
      </c>
      <c r="C202" s="308" t="s">
        <v>217</v>
      </c>
      <c r="D202" s="221">
        <v>0</v>
      </c>
      <c r="E202" s="342" t="s">
        <v>419</v>
      </c>
    </row>
    <row r="203" spans="1:5" s="17" customFormat="1" ht="15">
      <c r="A203" s="465"/>
      <c r="B203" s="25">
        <f>B202+1</f>
        <v>176</v>
      </c>
      <c r="C203" s="1" t="s">
        <v>218</v>
      </c>
      <c r="D203" s="27">
        <v>0</v>
      </c>
      <c r="E203" s="244" t="s">
        <v>419</v>
      </c>
    </row>
    <row r="204" spans="1:5" s="17" customFormat="1" ht="15">
      <c r="A204" s="465"/>
      <c r="B204" s="25">
        <f t="shared" ref="B204:B266" si="6">B203+1</f>
        <v>177</v>
      </c>
      <c r="C204" s="1" t="s">
        <v>219</v>
      </c>
      <c r="D204" s="27">
        <v>0</v>
      </c>
      <c r="E204" s="244" t="s">
        <v>419</v>
      </c>
    </row>
    <row r="205" spans="1:5" s="17" customFormat="1" ht="15">
      <c r="A205" s="465"/>
      <c r="B205" s="25">
        <f t="shared" si="6"/>
        <v>178</v>
      </c>
      <c r="C205" s="1" t="s">
        <v>220</v>
      </c>
      <c r="D205" s="27">
        <v>0</v>
      </c>
      <c r="E205" s="244" t="s">
        <v>419</v>
      </c>
    </row>
    <row r="206" spans="1:5" s="17" customFormat="1" ht="15">
      <c r="A206" s="465"/>
      <c r="B206" s="25">
        <f t="shared" si="6"/>
        <v>179</v>
      </c>
      <c r="C206" s="1" t="s">
        <v>221</v>
      </c>
      <c r="D206" s="27">
        <v>0</v>
      </c>
      <c r="E206" s="244" t="s">
        <v>419</v>
      </c>
    </row>
    <row r="207" spans="1:5" s="17" customFormat="1" ht="15">
      <c r="A207" s="465"/>
      <c r="B207" s="25">
        <f t="shared" si="6"/>
        <v>180</v>
      </c>
      <c r="C207" s="1" t="s">
        <v>222</v>
      </c>
      <c r="D207" s="59">
        <v>0</v>
      </c>
      <c r="E207" s="244" t="s">
        <v>419</v>
      </c>
    </row>
    <row r="208" spans="1:5" s="17" customFormat="1" ht="15">
      <c r="A208" s="465"/>
      <c r="B208" s="25">
        <f t="shared" si="6"/>
        <v>181</v>
      </c>
      <c r="C208" s="1" t="s">
        <v>223</v>
      </c>
      <c r="D208" s="59">
        <v>0</v>
      </c>
      <c r="E208" s="244" t="s">
        <v>419</v>
      </c>
    </row>
    <row r="209" spans="1:5" s="17" customFormat="1" ht="15">
      <c r="A209" s="465"/>
      <c r="B209" s="25">
        <f t="shared" si="6"/>
        <v>182</v>
      </c>
      <c r="C209" s="1" t="s">
        <v>224</v>
      </c>
      <c r="D209" s="59">
        <v>0</v>
      </c>
      <c r="E209" s="312" t="s">
        <v>419</v>
      </c>
    </row>
    <row r="210" spans="1:5" s="17" customFormat="1" ht="15">
      <c r="A210" s="465"/>
      <c r="B210" s="25">
        <f t="shared" si="6"/>
        <v>183</v>
      </c>
      <c r="C210" s="1" t="s">
        <v>225</v>
      </c>
      <c r="D210" s="27">
        <v>0</v>
      </c>
      <c r="E210" s="312" t="s">
        <v>419</v>
      </c>
    </row>
    <row r="211" spans="1:5" s="17" customFormat="1" ht="15">
      <c r="A211" s="465"/>
      <c r="B211" s="25">
        <f t="shared" si="6"/>
        <v>184</v>
      </c>
      <c r="C211" s="1" t="s">
        <v>226</v>
      </c>
      <c r="D211" s="27">
        <v>0</v>
      </c>
      <c r="E211" s="312" t="s">
        <v>419</v>
      </c>
    </row>
    <row r="212" spans="1:5" s="17" customFormat="1" ht="15">
      <c r="A212" s="465"/>
      <c r="B212" s="25">
        <f t="shared" si="6"/>
        <v>185</v>
      </c>
      <c r="C212" s="1" t="s">
        <v>227</v>
      </c>
      <c r="D212" s="27">
        <v>0</v>
      </c>
      <c r="E212" s="312" t="s">
        <v>419</v>
      </c>
    </row>
    <row r="213" spans="1:5" s="17" customFormat="1" ht="15">
      <c r="A213" s="465"/>
      <c r="B213" s="25">
        <f t="shared" si="6"/>
        <v>186</v>
      </c>
      <c r="C213" s="1" t="s">
        <v>228</v>
      </c>
      <c r="D213" s="27">
        <v>0</v>
      </c>
      <c r="E213" s="312" t="s">
        <v>419</v>
      </c>
    </row>
    <row r="214" spans="1:5" s="17" customFormat="1" ht="15">
      <c r="A214" s="465"/>
      <c r="B214" s="25">
        <f t="shared" si="6"/>
        <v>187</v>
      </c>
      <c r="C214" s="1" t="s">
        <v>229</v>
      </c>
      <c r="D214" s="27">
        <v>0</v>
      </c>
      <c r="E214" s="312" t="s">
        <v>419</v>
      </c>
    </row>
    <row r="215" spans="1:5" s="17" customFormat="1" ht="15">
      <c r="A215" s="465"/>
      <c r="B215" s="25">
        <f t="shared" si="6"/>
        <v>188</v>
      </c>
      <c r="C215" s="1" t="s">
        <v>230</v>
      </c>
      <c r="D215" s="27">
        <v>0</v>
      </c>
      <c r="E215" s="312" t="s">
        <v>419</v>
      </c>
    </row>
    <row r="216" spans="1:5" s="17" customFormat="1" ht="15">
      <c r="A216" s="465"/>
      <c r="B216" s="25">
        <f t="shared" si="6"/>
        <v>189</v>
      </c>
      <c r="C216" s="1" t="s">
        <v>231</v>
      </c>
      <c r="D216" s="27">
        <v>0</v>
      </c>
      <c r="E216" s="312" t="s">
        <v>419</v>
      </c>
    </row>
    <row r="217" spans="1:5" s="17" customFormat="1" ht="15">
      <c r="A217" s="465"/>
      <c r="B217" s="25">
        <f t="shared" si="6"/>
        <v>190</v>
      </c>
      <c r="C217" s="1" t="s">
        <v>232</v>
      </c>
      <c r="D217" s="27">
        <v>0</v>
      </c>
      <c r="E217" s="312" t="s">
        <v>419</v>
      </c>
    </row>
    <row r="218" spans="1:5" s="17" customFormat="1" ht="15">
      <c r="A218" s="465"/>
      <c r="B218" s="25">
        <f t="shared" si="6"/>
        <v>191</v>
      </c>
      <c r="C218" s="1" t="s">
        <v>233</v>
      </c>
      <c r="D218" s="313">
        <v>0</v>
      </c>
      <c r="E218" s="312" t="s">
        <v>419</v>
      </c>
    </row>
    <row r="219" spans="1:5" s="17" customFormat="1" ht="15">
      <c r="A219" s="465"/>
      <c r="B219" s="25">
        <f t="shared" si="6"/>
        <v>192</v>
      </c>
      <c r="C219" s="1" t="s">
        <v>234</v>
      </c>
      <c r="D219" s="27">
        <v>0</v>
      </c>
      <c r="E219" s="312" t="s">
        <v>419</v>
      </c>
    </row>
    <row r="220" spans="1:5" s="17" customFormat="1" ht="15">
      <c r="A220" s="465"/>
      <c r="B220" s="25">
        <f t="shared" si="6"/>
        <v>193</v>
      </c>
      <c r="C220" s="1" t="s">
        <v>235</v>
      </c>
      <c r="D220" s="27">
        <v>0</v>
      </c>
      <c r="E220" s="312" t="s">
        <v>419</v>
      </c>
    </row>
    <row r="221" spans="1:5" s="17" customFormat="1" ht="15">
      <c r="A221" s="465"/>
      <c r="B221" s="25">
        <f t="shared" si="6"/>
        <v>194</v>
      </c>
      <c r="C221" s="1" t="s">
        <v>236</v>
      </c>
      <c r="D221" s="27">
        <v>0</v>
      </c>
      <c r="E221" s="312" t="s">
        <v>419</v>
      </c>
    </row>
    <row r="222" spans="1:5" s="17" customFormat="1" ht="15">
      <c r="A222" s="465"/>
      <c r="B222" s="25">
        <f t="shared" si="6"/>
        <v>195</v>
      </c>
      <c r="C222" s="1" t="s">
        <v>237</v>
      </c>
      <c r="D222" s="27">
        <v>0</v>
      </c>
      <c r="E222" s="312" t="s">
        <v>419</v>
      </c>
    </row>
    <row r="223" spans="1:5" s="17" customFormat="1" ht="15">
      <c r="A223" s="465"/>
      <c r="B223" s="25">
        <f t="shared" si="6"/>
        <v>196</v>
      </c>
      <c r="C223" s="1" t="s">
        <v>238</v>
      </c>
      <c r="D223" s="27">
        <v>0</v>
      </c>
      <c r="E223" s="312" t="s">
        <v>419</v>
      </c>
    </row>
    <row r="224" spans="1:5" s="17" customFormat="1" ht="15">
      <c r="A224" s="465"/>
      <c r="B224" s="25">
        <f t="shared" si="6"/>
        <v>197</v>
      </c>
      <c r="C224" s="37" t="s">
        <v>239</v>
      </c>
      <c r="D224" s="165">
        <v>3</v>
      </c>
      <c r="E224" s="244" t="s">
        <v>419</v>
      </c>
    </row>
    <row r="225" spans="1:5" s="17" customFormat="1" ht="15">
      <c r="A225" s="465"/>
      <c r="B225" s="25">
        <f t="shared" si="6"/>
        <v>198</v>
      </c>
      <c r="C225" s="1" t="s">
        <v>240</v>
      </c>
      <c r="D225" s="27">
        <v>0</v>
      </c>
      <c r="E225" s="244" t="s">
        <v>419</v>
      </c>
    </row>
    <row r="226" spans="1:5" s="17" customFormat="1" ht="15">
      <c r="A226" s="465"/>
      <c r="B226" s="25">
        <f t="shared" si="6"/>
        <v>199</v>
      </c>
      <c r="C226" s="37" t="s">
        <v>241</v>
      </c>
      <c r="D226" s="27">
        <v>0</v>
      </c>
      <c r="E226" s="244" t="s">
        <v>419</v>
      </c>
    </row>
    <row r="227" spans="1:5" s="17" customFormat="1" ht="15">
      <c r="A227" s="465"/>
      <c r="B227" s="25">
        <f t="shared" si="6"/>
        <v>200</v>
      </c>
      <c r="C227" s="37" t="s">
        <v>242</v>
      </c>
      <c r="D227" s="27">
        <v>0</v>
      </c>
      <c r="E227" s="244" t="s">
        <v>419</v>
      </c>
    </row>
    <row r="228" spans="1:5" s="17" customFormat="1" ht="15">
      <c r="A228" s="465"/>
      <c r="B228" s="25">
        <f t="shared" si="6"/>
        <v>201</v>
      </c>
      <c r="C228" s="37" t="s">
        <v>243</v>
      </c>
      <c r="D228" s="165">
        <v>2</v>
      </c>
      <c r="E228" s="244" t="s">
        <v>419</v>
      </c>
    </row>
    <row r="229" spans="1:5" s="17" customFormat="1" ht="30">
      <c r="A229" s="465"/>
      <c r="B229" s="25">
        <f t="shared" si="6"/>
        <v>202</v>
      </c>
      <c r="C229" s="5" t="s">
        <v>244</v>
      </c>
      <c r="D229" s="7">
        <v>10</v>
      </c>
      <c r="E229" s="306" t="s">
        <v>419</v>
      </c>
    </row>
    <row r="230" spans="1:5" s="17" customFormat="1" ht="60">
      <c r="A230" s="465"/>
      <c r="B230" s="25">
        <f t="shared" si="6"/>
        <v>203</v>
      </c>
      <c r="C230" s="5" t="s">
        <v>245</v>
      </c>
      <c r="D230" s="7">
        <v>10</v>
      </c>
      <c r="E230" s="244" t="s">
        <v>419</v>
      </c>
    </row>
    <row r="231" spans="1:5" s="17" customFormat="1" ht="15">
      <c r="A231" s="465"/>
      <c r="B231" s="25">
        <f t="shared" si="6"/>
        <v>204</v>
      </c>
      <c r="C231" s="37" t="s">
        <v>246</v>
      </c>
      <c r="D231" s="7">
        <v>10</v>
      </c>
      <c r="E231" s="244" t="s">
        <v>419</v>
      </c>
    </row>
    <row r="232" spans="1:5" s="17" customFormat="1" ht="45">
      <c r="A232" s="465"/>
      <c r="B232" s="25">
        <f t="shared" si="6"/>
        <v>205</v>
      </c>
      <c r="C232" s="37" t="s">
        <v>247</v>
      </c>
      <c r="D232" s="27">
        <v>0</v>
      </c>
      <c r="E232" s="312" t="s">
        <v>419</v>
      </c>
    </row>
    <row r="233" spans="1:5" s="17" customFormat="1" ht="30">
      <c r="A233" s="465"/>
      <c r="B233" s="25">
        <f t="shared" si="6"/>
        <v>206</v>
      </c>
      <c r="C233" s="37" t="s">
        <v>248</v>
      </c>
      <c r="D233" s="29">
        <v>5</v>
      </c>
      <c r="E233" s="244" t="s">
        <v>419</v>
      </c>
    </row>
    <row r="234" spans="1:5" s="17" customFormat="1" ht="15">
      <c r="A234" s="465"/>
      <c r="B234" s="25">
        <f t="shared" si="6"/>
        <v>207</v>
      </c>
      <c r="C234" s="37" t="s">
        <v>209</v>
      </c>
      <c r="D234" s="27">
        <v>0</v>
      </c>
      <c r="E234" s="244" t="s">
        <v>419</v>
      </c>
    </row>
    <row r="235" spans="1:5" s="17" customFormat="1" ht="45.75" thickBot="1">
      <c r="A235" s="466"/>
      <c r="B235" s="79">
        <f t="shared" si="6"/>
        <v>208</v>
      </c>
      <c r="C235" s="84" t="s">
        <v>249</v>
      </c>
      <c r="D235" s="59">
        <v>0</v>
      </c>
      <c r="E235" s="244" t="s">
        <v>419</v>
      </c>
    </row>
    <row r="236" spans="1:5" s="17" customFormat="1" ht="15.75" customHeight="1" thickBot="1">
      <c r="A236" s="457" t="s">
        <v>250</v>
      </c>
      <c r="B236" s="458"/>
      <c r="C236" s="458"/>
      <c r="D236" s="516"/>
      <c r="E236" s="387" t="s">
        <v>419</v>
      </c>
    </row>
    <row r="237" spans="1:5" s="17" customFormat="1" ht="60">
      <c r="A237" s="440" t="s">
        <v>251</v>
      </c>
      <c r="B237" s="21">
        <f>B235+1</f>
        <v>209</v>
      </c>
      <c r="C237" s="22" t="s">
        <v>252</v>
      </c>
      <c r="D237" s="224">
        <v>0</v>
      </c>
      <c r="E237" s="244" t="s">
        <v>419</v>
      </c>
    </row>
    <row r="238" spans="1:5" s="17" customFormat="1" ht="30">
      <c r="A238" s="441" t="s">
        <v>14</v>
      </c>
      <c r="B238" s="25">
        <f t="shared" si="6"/>
        <v>210</v>
      </c>
      <c r="C238" s="26" t="s">
        <v>204</v>
      </c>
      <c r="D238" s="64">
        <v>0</v>
      </c>
      <c r="E238" s="244" t="s">
        <v>419</v>
      </c>
    </row>
    <row r="239" spans="1:5" s="17" customFormat="1" ht="30" customHeight="1">
      <c r="A239" s="475" t="s">
        <v>253</v>
      </c>
      <c r="B239" s="25">
        <f t="shared" si="6"/>
        <v>211</v>
      </c>
      <c r="C239" s="37" t="s">
        <v>254</v>
      </c>
      <c r="D239" s="64">
        <v>0</v>
      </c>
      <c r="E239" s="244" t="s">
        <v>419</v>
      </c>
    </row>
    <row r="240" spans="1:5" s="17" customFormat="1" ht="30">
      <c r="A240" s="476"/>
      <c r="B240" s="25">
        <f t="shared" si="6"/>
        <v>212</v>
      </c>
      <c r="C240" s="37" t="s">
        <v>255</v>
      </c>
      <c r="D240" s="64">
        <v>0</v>
      </c>
      <c r="E240" s="312" t="s">
        <v>419</v>
      </c>
    </row>
    <row r="241" spans="1:5" s="17" customFormat="1" ht="30">
      <c r="A241" s="476"/>
      <c r="B241" s="25">
        <f t="shared" si="6"/>
        <v>213</v>
      </c>
      <c r="C241" s="37" t="s">
        <v>256</v>
      </c>
      <c r="D241" s="64">
        <v>0</v>
      </c>
      <c r="E241" s="312" t="s">
        <v>419</v>
      </c>
    </row>
    <row r="242" spans="1:5" s="17" customFormat="1" ht="30">
      <c r="A242" s="476"/>
      <c r="B242" s="25">
        <f t="shared" si="6"/>
        <v>214</v>
      </c>
      <c r="C242" s="36" t="s">
        <v>257</v>
      </c>
      <c r="D242" s="25">
        <v>15</v>
      </c>
      <c r="E242" s="244" t="s">
        <v>419</v>
      </c>
    </row>
    <row r="243" spans="1:5" s="17" customFormat="1" ht="15">
      <c r="A243" s="476"/>
      <c r="B243" s="25">
        <f t="shared" si="6"/>
        <v>215</v>
      </c>
      <c r="C243" s="36" t="s">
        <v>258</v>
      </c>
      <c r="D243" s="27">
        <v>0</v>
      </c>
      <c r="E243" s="306" t="s">
        <v>419</v>
      </c>
    </row>
    <row r="244" spans="1:5" s="17" customFormat="1" ht="15">
      <c r="A244" s="476"/>
      <c r="B244" s="25">
        <f t="shared" si="6"/>
        <v>216</v>
      </c>
      <c r="C244" s="36" t="s">
        <v>259</v>
      </c>
      <c r="D244" s="29">
        <v>5</v>
      </c>
      <c r="E244" s="244" t="s">
        <v>419</v>
      </c>
    </row>
    <row r="245" spans="1:5" s="17" customFormat="1" ht="15">
      <c r="A245" s="476"/>
      <c r="B245" s="25">
        <f t="shared" si="6"/>
        <v>217</v>
      </c>
      <c r="C245" s="36" t="s">
        <v>260</v>
      </c>
      <c r="D245" s="27">
        <v>0</v>
      </c>
      <c r="E245" s="312" t="s">
        <v>419</v>
      </c>
    </row>
    <row r="246" spans="1:5" s="17" customFormat="1" ht="15">
      <c r="A246" s="476"/>
      <c r="B246" s="25">
        <f t="shared" si="6"/>
        <v>218</v>
      </c>
      <c r="C246" s="36" t="s">
        <v>261</v>
      </c>
      <c r="D246" s="27">
        <v>0</v>
      </c>
      <c r="E246" s="312" t="s">
        <v>419</v>
      </c>
    </row>
    <row r="247" spans="1:5" s="17" customFormat="1" ht="15">
      <c r="A247" s="476"/>
      <c r="B247" s="25">
        <f t="shared" si="6"/>
        <v>219</v>
      </c>
      <c r="C247" s="36" t="s">
        <v>262</v>
      </c>
      <c r="D247" s="25">
        <v>15</v>
      </c>
      <c r="E247" s="244" t="s">
        <v>419</v>
      </c>
    </row>
    <row r="248" spans="1:5" s="17" customFormat="1" ht="30">
      <c r="A248" s="476"/>
      <c r="B248" s="25">
        <f t="shared" si="6"/>
        <v>220</v>
      </c>
      <c r="C248" s="36" t="s">
        <v>263</v>
      </c>
      <c r="D248" s="27">
        <v>0</v>
      </c>
      <c r="E248" s="244" t="s">
        <v>419</v>
      </c>
    </row>
    <row r="249" spans="1:5" s="17" customFormat="1" ht="30">
      <c r="A249" s="476"/>
      <c r="B249" s="25">
        <f t="shared" si="6"/>
        <v>221</v>
      </c>
      <c r="C249" s="36" t="s">
        <v>264</v>
      </c>
      <c r="D249" s="29">
        <v>5</v>
      </c>
      <c r="E249" s="244" t="s">
        <v>419</v>
      </c>
    </row>
    <row r="250" spans="1:5" s="17" customFormat="1" ht="15">
      <c r="A250" s="476"/>
      <c r="B250" s="25">
        <f t="shared" si="6"/>
        <v>222</v>
      </c>
      <c r="C250" s="36" t="s">
        <v>265</v>
      </c>
      <c r="D250" s="29">
        <v>5</v>
      </c>
      <c r="E250" s="244" t="s">
        <v>419</v>
      </c>
    </row>
    <row r="251" spans="1:5" s="17" customFormat="1" ht="30">
      <c r="A251" s="476"/>
      <c r="B251" s="25">
        <f t="shared" si="6"/>
        <v>223</v>
      </c>
      <c r="C251" s="36" t="s">
        <v>266</v>
      </c>
      <c r="D251" s="29">
        <v>10</v>
      </c>
      <c r="E251" s="244" t="s">
        <v>419</v>
      </c>
    </row>
    <row r="252" spans="1:5" s="17" customFormat="1" ht="45">
      <c r="A252" s="476"/>
      <c r="B252" s="25">
        <f t="shared" si="6"/>
        <v>224</v>
      </c>
      <c r="C252" s="36" t="s">
        <v>267</v>
      </c>
      <c r="D252" s="29">
        <v>10</v>
      </c>
      <c r="E252" s="244" t="s">
        <v>419</v>
      </c>
    </row>
    <row r="253" spans="1:5" s="17" customFormat="1" ht="45">
      <c r="A253" s="476"/>
      <c r="B253" s="25">
        <f t="shared" si="6"/>
        <v>225</v>
      </c>
      <c r="C253" s="36" t="s">
        <v>268</v>
      </c>
      <c r="D253" s="29">
        <v>10</v>
      </c>
      <c r="E253" s="244" t="s">
        <v>419</v>
      </c>
    </row>
    <row r="254" spans="1:5" s="17" customFormat="1" ht="15">
      <c r="A254" s="476"/>
      <c r="B254" s="25">
        <f t="shared" si="6"/>
        <v>226</v>
      </c>
      <c r="C254" s="66" t="s">
        <v>269</v>
      </c>
      <c r="D254" s="25">
        <v>15</v>
      </c>
      <c r="E254" s="244" t="s">
        <v>419</v>
      </c>
    </row>
    <row r="255" spans="1:5" s="17" customFormat="1" ht="15">
      <c r="A255" s="476"/>
      <c r="B255" s="25">
        <f t="shared" si="6"/>
        <v>227</v>
      </c>
      <c r="C255" s="314" t="s">
        <v>270</v>
      </c>
      <c r="D255" s="27">
        <v>0</v>
      </c>
      <c r="E255" s="244" t="s">
        <v>419</v>
      </c>
    </row>
    <row r="256" spans="1:5" s="17" customFormat="1" ht="15">
      <c r="A256" s="476"/>
      <c r="B256" s="25">
        <f t="shared" si="6"/>
        <v>228</v>
      </c>
      <c r="C256" s="36" t="s">
        <v>271</v>
      </c>
      <c r="D256" s="27">
        <v>0</v>
      </c>
      <c r="E256" s="244" t="s">
        <v>419</v>
      </c>
    </row>
    <row r="257" spans="1:5" s="17" customFormat="1" ht="30">
      <c r="A257" s="476"/>
      <c r="B257" s="25">
        <f t="shared" si="6"/>
        <v>229</v>
      </c>
      <c r="C257" s="66" t="s">
        <v>272</v>
      </c>
      <c r="D257" s="29">
        <v>5</v>
      </c>
      <c r="E257" s="244" t="s">
        <v>419</v>
      </c>
    </row>
    <row r="258" spans="1:5" s="17" customFormat="1" ht="45.75" thickBot="1">
      <c r="A258" s="460"/>
      <c r="B258" s="25">
        <f t="shared" si="6"/>
        <v>230</v>
      </c>
      <c r="C258" s="70" t="s">
        <v>273</v>
      </c>
      <c r="D258" s="88">
        <v>0</v>
      </c>
      <c r="E258" s="312" t="s">
        <v>419</v>
      </c>
    </row>
    <row r="259" spans="1:5" s="17" customFormat="1" ht="16.5" customHeight="1" thickBot="1">
      <c r="A259" s="463" t="s">
        <v>274</v>
      </c>
      <c r="B259" s="464"/>
      <c r="C259" s="464"/>
      <c r="D259" s="464"/>
      <c r="E259" s="405" t="s">
        <v>419</v>
      </c>
    </row>
    <row r="260" spans="1:5" s="17" customFormat="1" ht="15">
      <c r="A260" s="459" t="s">
        <v>275</v>
      </c>
      <c r="B260" s="25">
        <f>B258+1</f>
        <v>231</v>
      </c>
      <c r="C260" s="316" t="s">
        <v>276</v>
      </c>
      <c r="D260" s="309">
        <v>0</v>
      </c>
      <c r="E260" s="244" t="s">
        <v>419</v>
      </c>
    </row>
    <row r="261" spans="1:5" s="17" customFormat="1" ht="30">
      <c r="A261" s="459"/>
      <c r="B261" s="25">
        <f t="shared" si="6"/>
        <v>232</v>
      </c>
      <c r="C261" s="65" t="s">
        <v>277</v>
      </c>
      <c r="D261" s="64">
        <v>0</v>
      </c>
      <c r="E261" s="244" t="s">
        <v>419</v>
      </c>
    </row>
    <row r="262" spans="1:5" s="17" customFormat="1" ht="30">
      <c r="A262" s="459"/>
      <c r="B262" s="25">
        <f t="shared" si="6"/>
        <v>233</v>
      </c>
      <c r="C262" s="65" t="s">
        <v>278</v>
      </c>
      <c r="D262" s="64">
        <v>0</v>
      </c>
      <c r="E262" s="244" t="s">
        <v>419</v>
      </c>
    </row>
    <row r="263" spans="1:5" s="17" customFormat="1" ht="15">
      <c r="A263" s="459"/>
      <c r="B263" s="25">
        <f t="shared" si="6"/>
        <v>234</v>
      </c>
      <c r="C263" s="65" t="s">
        <v>279</v>
      </c>
      <c r="D263" s="64">
        <v>0</v>
      </c>
      <c r="E263" s="244" t="s">
        <v>419</v>
      </c>
    </row>
    <row r="264" spans="1:5" s="17" customFormat="1" ht="15">
      <c r="A264" s="459"/>
      <c r="B264" s="25">
        <f t="shared" si="6"/>
        <v>235</v>
      </c>
      <c r="C264" s="65" t="s">
        <v>280</v>
      </c>
      <c r="D264" s="64">
        <v>0</v>
      </c>
      <c r="E264" s="244" t="s">
        <v>419</v>
      </c>
    </row>
    <row r="265" spans="1:5" s="17" customFormat="1" ht="15">
      <c r="A265" s="459"/>
      <c r="B265" s="25">
        <f t="shared" si="6"/>
        <v>236</v>
      </c>
      <c r="C265" s="65" t="s">
        <v>209</v>
      </c>
      <c r="D265" s="64">
        <v>0</v>
      </c>
      <c r="E265" s="244" t="s">
        <v>419</v>
      </c>
    </row>
    <row r="266" spans="1:5" s="17" customFormat="1" ht="30">
      <c r="A266" s="459"/>
      <c r="B266" s="25">
        <f t="shared" si="6"/>
        <v>237</v>
      </c>
      <c r="C266" s="65" t="s">
        <v>281</v>
      </c>
      <c r="D266" s="64">
        <v>0</v>
      </c>
      <c r="E266" s="244" t="s">
        <v>419</v>
      </c>
    </row>
    <row r="267" spans="1:5" s="17" customFormat="1" ht="45">
      <c r="A267" s="459"/>
      <c r="B267" s="25">
        <f t="shared" ref="B267:B311" si="7">B266+1</f>
        <v>238</v>
      </c>
      <c r="C267" s="65" t="s">
        <v>282</v>
      </c>
      <c r="D267" s="64">
        <v>0</v>
      </c>
      <c r="E267" s="244" t="s">
        <v>419</v>
      </c>
    </row>
    <row r="268" spans="1:5" s="17" customFormat="1" ht="15" customHeight="1">
      <c r="A268" s="483" t="s">
        <v>283</v>
      </c>
      <c r="B268" s="21">
        <f t="shared" si="7"/>
        <v>239</v>
      </c>
      <c r="C268" s="78" t="s">
        <v>284</v>
      </c>
      <c r="D268" s="317">
        <v>5</v>
      </c>
      <c r="E268" s="244" t="s">
        <v>419</v>
      </c>
    </row>
    <row r="269" spans="1:5" s="17" customFormat="1" ht="15">
      <c r="A269" s="470"/>
      <c r="B269" s="25">
        <f t="shared" si="7"/>
        <v>240</v>
      </c>
      <c r="C269" s="37" t="s">
        <v>285</v>
      </c>
      <c r="D269" s="96">
        <v>5</v>
      </c>
      <c r="E269" s="244" t="s">
        <v>419</v>
      </c>
    </row>
    <row r="270" spans="1:5" s="17" customFormat="1" ht="30">
      <c r="A270" s="441" t="s">
        <v>286</v>
      </c>
      <c r="B270" s="25">
        <f t="shared" si="7"/>
        <v>241</v>
      </c>
      <c r="C270" s="26" t="s">
        <v>287</v>
      </c>
      <c r="D270" s="64">
        <v>0</v>
      </c>
      <c r="E270" s="244" t="s">
        <v>419</v>
      </c>
    </row>
    <row r="271" spans="1:5" s="17" customFormat="1" ht="30">
      <c r="A271" s="442" t="s">
        <v>14</v>
      </c>
      <c r="B271" s="25">
        <f t="shared" si="7"/>
        <v>242</v>
      </c>
      <c r="C271" s="40" t="s">
        <v>204</v>
      </c>
      <c r="D271" s="223">
        <v>0</v>
      </c>
      <c r="E271" s="244" t="s">
        <v>419</v>
      </c>
    </row>
    <row r="272" spans="1:5" s="17" customFormat="1" ht="30">
      <c r="A272" s="465" t="s">
        <v>21</v>
      </c>
      <c r="B272" s="25">
        <f t="shared" si="7"/>
        <v>243</v>
      </c>
      <c r="C272" s="37" t="s">
        <v>288</v>
      </c>
      <c r="D272" s="64">
        <v>0</v>
      </c>
      <c r="E272" s="244" t="s">
        <v>419</v>
      </c>
    </row>
    <row r="273" spans="1:5" s="17" customFormat="1" ht="15">
      <c r="A273" s="465"/>
      <c r="B273" s="25">
        <f t="shared" si="7"/>
        <v>244</v>
      </c>
      <c r="C273" s="65" t="s">
        <v>289</v>
      </c>
      <c r="D273" s="64">
        <v>0</v>
      </c>
      <c r="E273" s="318" t="s">
        <v>419</v>
      </c>
    </row>
    <row r="274" spans="1:5" s="17" customFormat="1" ht="15">
      <c r="A274" s="465"/>
      <c r="B274" s="25">
        <f t="shared" si="7"/>
        <v>245</v>
      </c>
      <c r="C274" s="65" t="s">
        <v>290</v>
      </c>
      <c r="D274" s="64">
        <v>0</v>
      </c>
      <c r="E274" s="244" t="s">
        <v>419</v>
      </c>
    </row>
    <row r="275" spans="1:5" s="17" customFormat="1" ht="15">
      <c r="A275" s="465"/>
      <c r="B275" s="25">
        <f t="shared" si="7"/>
        <v>246</v>
      </c>
      <c r="C275" s="65" t="s">
        <v>291</v>
      </c>
      <c r="D275" s="64">
        <v>0</v>
      </c>
      <c r="E275" s="244" t="s">
        <v>419</v>
      </c>
    </row>
    <row r="276" spans="1:5" s="17" customFormat="1" ht="15">
      <c r="A276" s="465"/>
      <c r="B276" s="25">
        <f t="shared" si="7"/>
        <v>247</v>
      </c>
      <c r="C276" s="65" t="s">
        <v>292</v>
      </c>
      <c r="D276" s="64">
        <v>0</v>
      </c>
      <c r="E276" s="318" t="s">
        <v>419</v>
      </c>
    </row>
    <row r="277" spans="1:5" s="17" customFormat="1" ht="15">
      <c r="A277" s="465"/>
      <c r="B277" s="25">
        <f t="shared" si="7"/>
        <v>248</v>
      </c>
      <c r="C277" s="37" t="s">
        <v>293</v>
      </c>
      <c r="D277" s="64">
        <v>0</v>
      </c>
      <c r="E277" s="244" t="s">
        <v>419</v>
      </c>
    </row>
    <row r="278" spans="1:5" s="17" customFormat="1" ht="15">
      <c r="A278" s="465"/>
      <c r="B278" s="25">
        <f t="shared" si="7"/>
        <v>249</v>
      </c>
      <c r="C278" s="37" t="s">
        <v>209</v>
      </c>
      <c r="D278" s="224">
        <v>0</v>
      </c>
      <c r="E278" s="244" t="s">
        <v>419</v>
      </c>
    </row>
    <row r="279" spans="1:5" s="17" customFormat="1" ht="15">
      <c r="A279" s="465"/>
      <c r="B279" s="25">
        <f t="shared" si="7"/>
        <v>250</v>
      </c>
      <c r="C279" s="37" t="s">
        <v>294</v>
      </c>
      <c r="D279" s="64">
        <v>0</v>
      </c>
      <c r="E279" s="318" t="s">
        <v>419</v>
      </c>
    </row>
    <row r="280" spans="1:5" s="17" customFormat="1" ht="30">
      <c r="A280" s="465"/>
      <c r="B280" s="25">
        <f t="shared" si="7"/>
        <v>251</v>
      </c>
      <c r="C280" s="83" t="s">
        <v>295</v>
      </c>
      <c r="D280" s="64">
        <v>0</v>
      </c>
      <c r="E280" s="244" t="s">
        <v>419</v>
      </c>
    </row>
    <row r="281" spans="1:5" s="17" customFormat="1" ht="15">
      <c r="A281" s="465"/>
      <c r="B281" s="25">
        <f t="shared" si="7"/>
        <v>252</v>
      </c>
      <c r="C281" s="37" t="s">
        <v>296</v>
      </c>
      <c r="D281" s="96">
        <v>15</v>
      </c>
      <c r="E281" s="244" t="s">
        <v>419</v>
      </c>
    </row>
    <row r="282" spans="1:5" s="17" customFormat="1" ht="15">
      <c r="A282" s="465"/>
      <c r="B282" s="25">
        <f t="shared" si="7"/>
        <v>253</v>
      </c>
      <c r="C282" s="37" t="s">
        <v>297</v>
      </c>
      <c r="D282" s="307">
        <v>0</v>
      </c>
      <c r="E282" s="318" t="s">
        <v>419</v>
      </c>
    </row>
    <row r="283" spans="1:5" s="17" customFormat="1" ht="15">
      <c r="A283" s="465"/>
      <c r="B283" s="25">
        <f t="shared" si="7"/>
        <v>254</v>
      </c>
      <c r="C283" s="37" t="s">
        <v>298</v>
      </c>
      <c r="D283" s="96">
        <v>15</v>
      </c>
      <c r="E283" s="244" t="s">
        <v>419</v>
      </c>
    </row>
    <row r="284" spans="1:5" s="17" customFormat="1" ht="15">
      <c r="A284" s="465"/>
      <c r="B284" s="25">
        <f t="shared" si="7"/>
        <v>255</v>
      </c>
      <c r="C284" s="37" t="s">
        <v>299</v>
      </c>
      <c r="D284" s="96">
        <v>15</v>
      </c>
      <c r="E284" s="244" t="s">
        <v>419</v>
      </c>
    </row>
    <row r="285" spans="1:5" s="17" customFormat="1" ht="15">
      <c r="A285" s="465"/>
      <c r="B285" s="25">
        <f t="shared" si="7"/>
        <v>256</v>
      </c>
      <c r="C285" s="37" t="s">
        <v>300</v>
      </c>
      <c r="D285" s="96">
        <v>5</v>
      </c>
      <c r="E285" s="244" t="s">
        <v>419</v>
      </c>
    </row>
    <row r="286" spans="1:5" s="17" customFormat="1" ht="15">
      <c r="A286" s="465"/>
      <c r="B286" s="25">
        <f t="shared" si="7"/>
        <v>257</v>
      </c>
      <c r="C286" s="37" t="s">
        <v>301</v>
      </c>
      <c r="D286" s="96">
        <v>15</v>
      </c>
      <c r="E286" s="244" t="s">
        <v>419</v>
      </c>
    </row>
    <row r="287" spans="1:5" s="17" customFormat="1" ht="15">
      <c r="A287" s="465"/>
      <c r="B287" s="25">
        <f t="shared" si="7"/>
        <v>258</v>
      </c>
      <c r="C287" s="37" t="s">
        <v>302</v>
      </c>
      <c r="D287" s="96">
        <v>10</v>
      </c>
      <c r="E287" s="244" t="s">
        <v>419</v>
      </c>
    </row>
    <row r="288" spans="1:5" s="17" customFormat="1" ht="15">
      <c r="A288" s="465"/>
      <c r="B288" s="25">
        <f t="shared" si="7"/>
        <v>259</v>
      </c>
      <c r="C288" s="37" t="s">
        <v>303</v>
      </c>
      <c r="D288" s="64">
        <v>0</v>
      </c>
      <c r="E288" s="244" t="s">
        <v>419</v>
      </c>
    </row>
    <row r="289" spans="1:5" s="17" customFormat="1" ht="15">
      <c r="A289" s="465"/>
      <c r="B289" s="25">
        <f t="shared" si="7"/>
        <v>260</v>
      </c>
      <c r="C289" s="37" t="s">
        <v>304</v>
      </c>
      <c r="D289" s="64">
        <v>0</v>
      </c>
      <c r="E289" s="244" t="s">
        <v>419</v>
      </c>
    </row>
    <row r="290" spans="1:5" s="17" customFormat="1" ht="15">
      <c r="A290" s="465"/>
      <c r="B290" s="25">
        <f t="shared" si="7"/>
        <v>261</v>
      </c>
      <c r="C290" s="37" t="s">
        <v>305</v>
      </c>
      <c r="D290" s="64">
        <v>0</v>
      </c>
      <c r="E290" s="244" t="s">
        <v>419</v>
      </c>
    </row>
    <row r="291" spans="1:5" s="17" customFormat="1" ht="15">
      <c r="A291" s="466"/>
      <c r="B291" s="25">
        <f t="shared" si="7"/>
        <v>262</v>
      </c>
      <c r="C291" s="84" t="s">
        <v>306</v>
      </c>
      <c r="D291" s="64">
        <v>0</v>
      </c>
      <c r="E291" s="244" t="s">
        <v>419</v>
      </c>
    </row>
    <row r="292" spans="1:5" s="17" customFormat="1" ht="15">
      <c r="A292" s="465"/>
      <c r="B292" s="25">
        <f t="shared" si="7"/>
        <v>263</v>
      </c>
      <c r="C292" s="37" t="s">
        <v>307</v>
      </c>
      <c r="D292" s="64">
        <v>0</v>
      </c>
      <c r="E292" s="244" t="s">
        <v>419</v>
      </c>
    </row>
    <row r="293" spans="1:5" s="17" customFormat="1" ht="15" customHeight="1">
      <c r="A293" s="470" t="s">
        <v>308</v>
      </c>
      <c r="B293" s="25">
        <f t="shared" si="7"/>
        <v>264</v>
      </c>
      <c r="C293" s="85" t="s">
        <v>309</v>
      </c>
      <c r="D293" s="64">
        <v>0</v>
      </c>
      <c r="E293" s="244" t="s">
        <v>419</v>
      </c>
    </row>
    <row r="294" spans="1:5" s="17" customFormat="1" ht="30">
      <c r="A294" s="465"/>
      <c r="B294" s="25">
        <f t="shared" si="7"/>
        <v>265</v>
      </c>
      <c r="C294" s="37" t="s">
        <v>310</v>
      </c>
      <c r="D294" s="64">
        <v>0</v>
      </c>
      <c r="E294" s="244" t="s">
        <v>419</v>
      </c>
    </row>
    <row r="295" spans="1:5" s="17" customFormat="1" ht="30">
      <c r="A295" s="465"/>
      <c r="B295" s="25">
        <f t="shared" si="7"/>
        <v>266</v>
      </c>
      <c r="C295" s="37" t="s">
        <v>311</v>
      </c>
      <c r="D295" s="104">
        <v>10</v>
      </c>
      <c r="E295" s="244" t="s">
        <v>419</v>
      </c>
    </row>
    <row r="296" spans="1:5" s="17" customFormat="1" ht="15">
      <c r="A296" s="465"/>
      <c r="B296" s="25">
        <f t="shared" si="7"/>
        <v>267</v>
      </c>
      <c r="C296" s="37" t="s">
        <v>312</v>
      </c>
      <c r="D296" s="64">
        <v>0</v>
      </c>
      <c r="E296" s="244" t="s">
        <v>419</v>
      </c>
    </row>
    <row r="297" spans="1:5" s="17" customFormat="1" ht="15">
      <c r="A297" s="465"/>
      <c r="B297" s="25">
        <f t="shared" si="7"/>
        <v>268</v>
      </c>
      <c r="C297" s="37" t="s">
        <v>313</v>
      </c>
      <c r="D297" s="64">
        <v>0</v>
      </c>
      <c r="E297" s="244" t="s">
        <v>419</v>
      </c>
    </row>
    <row r="298" spans="1:5" s="17" customFormat="1" ht="30">
      <c r="A298" s="465"/>
      <c r="B298" s="25">
        <f t="shared" si="7"/>
        <v>269</v>
      </c>
      <c r="C298" s="37" t="s">
        <v>314</v>
      </c>
      <c r="D298" s="64">
        <v>0</v>
      </c>
      <c r="E298" s="244" t="s">
        <v>419</v>
      </c>
    </row>
    <row r="299" spans="1:5" s="17" customFormat="1" ht="30">
      <c r="A299" s="465"/>
      <c r="B299" s="25">
        <f t="shared" si="7"/>
        <v>270</v>
      </c>
      <c r="C299" s="37" t="s">
        <v>315</v>
      </c>
      <c r="D299" s="104">
        <v>15</v>
      </c>
      <c r="E299" s="318" t="s">
        <v>419</v>
      </c>
    </row>
    <row r="300" spans="1:5" s="17" customFormat="1" ht="30">
      <c r="A300" s="441" t="s">
        <v>316</v>
      </c>
      <c r="B300" s="25">
        <f t="shared" si="7"/>
        <v>271</v>
      </c>
      <c r="C300" s="37" t="s">
        <v>317</v>
      </c>
      <c r="D300" s="64">
        <v>0</v>
      </c>
      <c r="E300" s="306" t="s">
        <v>419</v>
      </c>
    </row>
    <row r="301" spans="1:5" s="17" customFormat="1" ht="15">
      <c r="A301" s="465" t="s">
        <v>51</v>
      </c>
      <c r="B301" s="25">
        <f t="shared" si="7"/>
        <v>272</v>
      </c>
      <c r="C301" s="37" t="s">
        <v>318</v>
      </c>
      <c r="D301" s="96">
        <v>5</v>
      </c>
      <c r="E301" s="244" t="s">
        <v>419</v>
      </c>
    </row>
    <row r="302" spans="1:5" s="17" customFormat="1" ht="15">
      <c r="A302" s="465"/>
      <c r="B302" s="25">
        <f t="shared" si="7"/>
        <v>273</v>
      </c>
      <c r="C302" s="37" t="s">
        <v>319</v>
      </c>
      <c r="D302" s="96">
        <v>5</v>
      </c>
      <c r="E302" s="244" t="s">
        <v>419</v>
      </c>
    </row>
    <row r="303" spans="1:5" s="17" customFormat="1" ht="15">
      <c r="A303" s="465"/>
      <c r="B303" s="25">
        <f t="shared" si="7"/>
        <v>274</v>
      </c>
      <c r="C303" s="37" t="s">
        <v>320</v>
      </c>
      <c r="D303" s="96">
        <v>5</v>
      </c>
      <c r="E303" s="244" t="s">
        <v>419</v>
      </c>
    </row>
    <row r="304" spans="1:5" s="17" customFormat="1" ht="15">
      <c r="A304" s="465"/>
      <c r="B304" s="25">
        <f t="shared" si="7"/>
        <v>275</v>
      </c>
      <c r="C304" s="37" t="s">
        <v>321</v>
      </c>
      <c r="D304" s="96">
        <v>5</v>
      </c>
      <c r="E304" s="244" t="s">
        <v>419</v>
      </c>
    </row>
    <row r="305" spans="1:5" s="17" customFormat="1" ht="15">
      <c r="A305" s="465"/>
      <c r="B305" s="25">
        <f t="shared" si="7"/>
        <v>276</v>
      </c>
      <c r="C305" s="37" t="s">
        <v>322</v>
      </c>
      <c r="D305" s="64">
        <v>0</v>
      </c>
      <c r="E305" s="244" t="s">
        <v>419</v>
      </c>
    </row>
    <row r="306" spans="1:5" s="17" customFormat="1" ht="15">
      <c r="A306" s="465"/>
      <c r="B306" s="25">
        <f t="shared" si="7"/>
        <v>277</v>
      </c>
      <c r="C306" s="65" t="s">
        <v>323</v>
      </c>
      <c r="D306" s="96">
        <v>5</v>
      </c>
      <c r="E306" s="244" t="s">
        <v>419</v>
      </c>
    </row>
    <row r="307" spans="1:5" s="17" customFormat="1" ht="15">
      <c r="A307" s="465"/>
      <c r="B307" s="25">
        <f t="shared" si="7"/>
        <v>278</v>
      </c>
      <c r="C307" s="37" t="s">
        <v>324</v>
      </c>
      <c r="D307" s="29">
        <v>5</v>
      </c>
      <c r="E307" s="244" t="s">
        <v>419</v>
      </c>
    </row>
    <row r="308" spans="1:5" s="17" customFormat="1" ht="30">
      <c r="A308" s="465"/>
      <c r="B308" s="25">
        <f t="shared" si="7"/>
        <v>279</v>
      </c>
      <c r="C308" s="37" t="s">
        <v>325</v>
      </c>
      <c r="D308" s="27">
        <v>0</v>
      </c>
      <c r="E308" s="306" t="s">
        <v>419</v>
      </c>
    </row>
    <row r="309" spans="1:5" s="17" customFormat="1" ht="30">
      <c r="A309" s="465"/>
      <c r="B309" s="25">
        <f t="shared" si="7"/>
        <v>280</v>
      </c>
      <c r="C309" s="37" t="s">
        <v>326</v>
      </c>
      <c r="D309" s="86">
        <v>5</v>
      </c>
      <c r="E309" s="244" t="s">
        <v>419</v>
      </c>
    </row>
    <row r="310" spans="1:5" s="17" customFormat="1" ht="15">
      <c r="A310" s="465"/>
      <c r="B310" s="25">
        <f t="shared" si="7"/>
        <v>281</v>
      </c>
      <c r="C310" s="37" t="s">
        <v>327</v>
      </c>
      <c r="D310" s="59">
        <v>0</v>
      </c>
      <c r="E310" s="244" t="s">
        <v>419</v>
      </c>
    </row>
    <row r="311" spans="1:5" s="17" customFormat="1" thickBot="1">
      <c r="A311" s="467"/>
      <c r="B311" s="41">
        <f t="shared" si="7"/>
        <v>282</v>
      </c>
      <c r="C311" s="100" t="s">
        <v>328</v>
      </c>
      <c r="D311" s="88">
        <v>0</v>
      </c>
      <c r="E311" s="404" t="s">
        <v>419</v>
      </c>
    </row>
    <row r="312" spans="1:5" s="17" customFormat="1" thickBot="1">
      <c r="A312" s="42"/>
      <c r="B312" s="43"/>
      <c r="C312" s="239" t="s">
        <v>57</v>
      </c>
      <c r="D312" s="234">
        <v>280</v>
      </c>
      <c r="E312" s="16"/>
    </row>
    <row r="313" spans="1:5" s="17" customFormat="1" ht="15">
      <c r="A313" s="42"/>
      <c r="B313" s="43"/>
      <c r="C313" s="240" t="s">
        <v>425</v>
      </c>
      <c r="D313" s="270">
        <f>IF(E189="S",SUMIF($E$190:$E$196,"S",D190:D196),"NO APLICA")</f>
        <v>0</v>
      </c>
      <c r="E313" s="16"/>
    </row>
    <row r="314" spans="1:5" s="17" customFormat="1" ht="15">
      <c r="A314" s="42"/>
      <c r="B314" s="43"/>
      <c r="C314" s="241" t="s">
        <v>426</v>
      </c>
      <c r="D314" s="271" t="str">
        <f>IF(E236="S",SUMIF($E$237:$E$258,"S",D237:D258),"NO APLICA")</f>
        <v>NO APLICA</v>
      </c>
      <c r="E314" s="16"/>
    </row>
    <row r="315" spans="1:5" s="17" customFormat="1" ht="15">
      <c r="A315" s="42"/>
      <c r="B315" s="43"/>
      <c r="C315" s="241" t="s">
        <v>427</v>
      </c>
      <c r="D315" s="271" t="str">
        <f>IF(E259="s",SUMIF($E$260:$E$267,"S",D260:D267),"NO APLICA")</f>
        <v>NO APLICA</v>
      </c>
      <c r="E315" s="16"/>
    </row>
    <row r="316" spans="1:5" s="17" customFormat="1" thickBot="1">
      <c r="A316" s="42"/>
      <c r="B316" s="43"/>
      <c r="C316" s="242" t="s">
        <v>428</v>
      </c>
      <c r="D316" s="272">
        <f>(SUMIF($E$182:$E$188,"S",D182:D188)+(SUMIF($E$198:$E$235,"s",D198:D235)+(SUMIF($E$268:$E$311,"s",D268:D311))))</f>
        <v>0</v>
      </c>
      <c r="E316" s="16"/>
    </row>
    <row r="317" spans="1:5" s="17" customFormat="1" thickBot="1">
      <c r="A317" s="42"/>
      <c r="B317" s="43"/>
      <c r="C317" s="448" t="s">
        <v>429</v>
      </c>
      <c r="D317" s="234">
        <f>SUM(D313:D316)</f>
        <v>0</v>
      </c>
      <c r="E317" s="16"/>
    </row>
    <row r="318" spans="1:5" s="17" customFormat="1" thickBot="1">
      <c r="A318" s="42"/>
      <c r="B318" s="43"/>
      <c r="C318" s="44"/>
      <c r="D318" s="232">
        <f>D317/D312</f>
        <v>0</v>
      </c>
      <c r="E318" s="16"/>
    </row>
    <row r="319" spans="1:5" s="17" customFormat="1" thickBot="1">
      <c r="A319" s="42"/>
      <c r="B319" s="43"/>
      <c r="C319" s="45"/>
      <c r="D319" s="46"/>
      <c r="E319" s="16"/>
    </row>
    <row r="320" spans="1:5" s="17" customFormat="1" thickBot="1">
      <c r="A320" s="47"/>
      <c r="B320" s="48"/>
      <c r="C320" s="277" t="s">
        <v>430</v>
      </c>
      <c r="D320" s="269">
        <v>92</v>
      </c>
      <c r="E320" s="160"/>
    </row>
    <row r="321" spans="1:5" s="51" customFormat="1" ht="15">
      <c r="A321" s="49"/>
      <c r="B321" s="48"/>
      <c r="C321" s="276" t="s">
        <v>431</v>
      </c>
      <c r="D321" s="273">
        <f>IF(E189="s",COUNTIFS(D190:D196,"=0",$E$190:$E$196,"=S"),"OBLIGATORI")</f>
        <v>0</v>
      </c>
      <c r="E321" s="160"/>
    </row>
    <row r="322" spans="1:5" s="51" customFormat="1" ht="15">
      <c r="A322" s="49"/>
      <c r="B322" s="48"/>
      <c r="C322" s="236" t="s">
        <v>432</v>
      </c>
      <c r="D322" s="274">
        <f>COUNTIFS(D237:D258,"=0",$E$237:$E$258,"=S")</f>
        <v>0</v>
      </c>
      <c r="E322" s="160"/>
    </row>
    <row r="323" spans="1:5" s="51" customFormat="1" ht="15">
      <c r="A323" s="49"/>
      <c r="B323" s="48"/>
      <c r="C323" s="236" t="s">
        <v>433</v>
      </c>
      <c r="D323" s="274">
        <f>COUNTIFS(D260:D267,"=0",$E$260:$E$267,"=S")</f>
        <v>0</v>
      </c>
      <c r="E323" s="160"/>
    </row>
    <row r="324" spans="1:5" s="51" customFormat="1" thickBot="1">
      <c r="A324" s="49"/>
      <c r="B324" s="48"/>
      <c r="C324" s="237" t="s">
        <v>434</v>
      </c>
      <c r="D324" s="275">
        <f>COUNTIFS(D182:D188,"=0",$E$182:$E$188,"=S")+COUNTIFS(D198:D235,"=0",$E$198:$E$235,"=S")+COUNTIFS(D268:D311,"=0",$E$268:$E$311,"=S")</f>
        <v>0</v>
      </c>
      <c r="E324" s="160"/>
    </row>
    <row r="325" spans="1:5" s="51" customFormat="1" thickBot="1">
      <c r="A325" s="49"/>
      <c r="B325" s="48"/>
      <c r="C325" s="209" t="s">
        <v>329</v>
      </c>
      <c r="D325" s="220">
        <f>SUM(D321:D324)</f>
        <v>0</v>
      </c>
      <c r="E325" s="160"/>
    </row>
    <row r="326" spans="1:5" s="51" customFormat="1" thickBot="1">
      <c r="A326" s="49"/>
      <c r="B326" s="48"/>
      <c r="C326" s="52"/>
      <c r="D326" s="238">
        <f>D325/D320</f>
        <v>0</v>
      </c>
      <c r="E326" s="50"/>
    </row>
    <row r="327" spans="1:5" s="17" customFormat="1" ht="15">
      <c r="A327" s="73"/>
      <c r="B327" s="73"/>
      <c r="C327" s="74"/>
      <c r="D327" s="46"/>
      <c r="E327" s="16"/>
    </row>
    <row r="328" spans="1:5" s="17" customFormat="1" thickBot="1">
      <c r="A328" s="90"/>
      <c r="B328" s="90"/>
      <c r="C328" s="90"/>
      <c r="D328" s="91"/>
      <c r="E328" s="91"/>
    </row>
    <row r="329" spans="1:5" s="17" customFormat="1" thickBot="1">
      <c r="A329" s="438" t="s">
        <v>330</v>
      </c>
      <c r="B329" s="439"/>
      <c r="C329" s="439"/>
      <c r="D329" s="439"/>
      <c r="E329" s="449"/>
    </row>
    <row r="330" spans="1:5" s="51" customFormat="1" ht="15.75" customHeight="1" thickBot="1">
      <c r="A330" s="522" t="s">
        <v>331</v>
      </c>
      <c r="B330" s="523"/>
      <c r="C330" s="523"/>
      <c r="D330" s="524"/>
      <c r="E330" s="405" t="s">
        <v>419</v>
      </c>
    </row>
    <row r="331" spans="1:5" s="17" customFormat="1" ht="15" customHeight="1">
      <c r="A331" s="484" t="s">
        <v>332</v>
      </c>
      <c r="B331" s="25">
        <f>B311+1</f>
        <v>283</v>
      </c>
      <c r="C331" s="37" t="s">
        <v>333</v>
      </c>
      <c r="D331" s="221">
        <v>0</v>
      </c>
      <c r="E331" s="244" t="s">
        <v>419</v>
      </c>
    </row>
    <row r="332" spans="1:5" s="17" customFormat="1" ht="30">
      <c r="A332" s="483"/>
      <c r="B332" s="25">
        <f t="shared" ref="B332:B338" si="8">B331+1</f>
        <v>284</v>
      </c>
      <c r="C332" s="37" t="s">
        <v>334</v>
      </c>
      <c r="D332" s="97">
        <v>10</v>
      </c>
      <c r="E332" s="244" t="s">
        <v>419</v>
      </c>
    </row>
    <row r="333" spans="1:5" s="17" customFormat="1" ht="15">
      <c r="A333" s="483"/>
      <c r="B333" s="25">
        <f t="shared" si="8"/>
        <v>285</v>
      </c>
      <c r="C333" s="37" t="s">
        <v>335</v>
      </c>
      <c r="D333" s="98">
        <v>10</v>
      </c>
      <c r="E333" s="244" t="s">
        <v>419</v>
      </c>
    </row>
    <row r="334" spans="1:5" s="17" customFormat="1" ht="15" customHeight="1">
      <c r="A334" s="483"/>
      <c r="B334" s="25">
        <f t="shared" si="8"/>
        <v>286</v>
      </c>
      <c r="C334" s="37" t="s">
        <v>336</v>
      </c>
      <c r="D334" s="98">
        <v>10</v>
      </c>
      <c r="E334" s="244" t="s">
        <v>419</v>
      </c>
    </row>
    <row r="335" spans="1:5" s="17" customFormat="1" ht="15">
      <c r="A335" s="483"/>
      <c r="B335" s="25">
        <f t="shared" si="8"/>
        <v>287</v>
      </c>
      <c r="C335" s="37" t="s">
        <v>337</v>
      </c>
      <c r="D335" s="98">
        <v>20</v>
      </c>
      <c r="E335" s="244" t="s">
        <v>419</v>
      </c>
    </row>
    <row r="336" spans="1:5" s="17" customFormat="1" ht="15">
      <c r="A336" s="483"/>
      <c r="B336" s="25">
        <f t="shared" si="8"/>
        <v>288</v>
      </c>
      <c r="C336" s="37" t="s">
        <v>338</v>
      </c>
      <c r="D336" s="98">
        <v>20</v>
      </c>
      <c r="E336" s="244" t="s">
        <v>419</v>
      </c>
    </row>
    <row r="337" spans="1:5" s="17" customFormat="1" ht="17.25">
      <c r="A337" s="483"/>
      <c r="B337" s="25">
        <f t="shared" si="8"/>
        <v>289</v>
      </c>
      <c r="C337" s="37" t="s">
        <v>339</v>
      </c>
      <c r="D337" s="98">
        <v>10</v>
      </c>
      <c r="E337" s="244" t="s">
        <v>419</v>
      </c>
    </row>
    <row r="338" spans="1:5" s="17" customFormat="1" thickBot="1">
      <c r="A338" s="485"/>
      <c r="B338" s="25">
        <f t="shared" si="8"/>
        <v>290</v>
      </c>
      <c r="C338" s="37" t="s">
        <v>340</v>
      </c>
      <c r="D338" s="319">
        <v>10</v>
      </c>
      <c r="E338" s="244" t="s">
        <v>419</v>
      </c>
    </row>
    <row r="339" spans="1:5" s="17" customFormat="1" thickBot="1">
      <c r="A339" s="300" t="s">
        <v>51</v>
      </c>
      <c r="B339" s="301"/>
      <c r="C339" s="301"/>
      <c r="D339" s="301"/>
      <c r="E339" s="299"/>
    </row>
    <row r="340" spans="1:5" s="17" customFormat="1" ht="15">
      <c r="A340" s="466" t="s">
        <v>51</v>
      </c>
      <c r="B340" s="25">
        <f>B338+1</f>
        <v>291</v>
      </c>
      <c r="C340" s="37" t="s">
        <v>341</v>
      </c>
      <c r="D340" s="320">
        <v>5</v>
      </c>
      <c r="E340" s="244" t="s">
        <v>419</v>
      </c>
    </row>
    <row r="341" spans="1:5" s="17" customFormat="1" ht="45">
      <c r="A341" s="483"/>
      <c r="B341" s="25">
        <f t="shared" ref="B341:B348" si="9">B340+1</f>
        <v>292</v>
      </c>
      <c r="C341" s="389" t="s">
        <v>342</v>
      </c>
      <c r="D341" s="97">
        <v>10</v>
      </c>
      <c r="E341" s="244" t="s">
        <v>419</v>
      </c>
    </row>
    <row r="342" spans="1:5" s="17" customFormat="1" ht="30">
      <c r="A342" s="483"/>
      <c r="B342" s="25">
        <f t="shared" si="9"/>
        <v>293</v>
      </c>
      <c r="C342" s="37" t="s">
        <v>343</v>
      </c>
      <c r="D342" s="97">
        <v>10</v>
      </c>
      <c r="E342" s="244" t="s">
        <v>419</v>
      </c>
    </row>
    <row r="343" spans="1:5" s="17" customFormat="1" ht="15">
      <c r="A343" s="483"/>
      <c r="B343" s="25">
        <f t="shared" si="9"/>
        <v>294</v>
      </c>
      <c r="C343" s="85" t="s">
        <v>344</v>
      </c>
      <c r="D343" s="94">
        <v>5</v>
      </c>
      <c r="E343" s="244" t="s">
        <v>419</v>
      </c>
    </row>
    <row r="344" spans="1:5" s="17" customFormat="1" ht="30">
      <c r="A344" s="483"/>
      <c r="B344" s="25">
        <f t="shared" si="9"/>
        <v>295</v>
      </c>
      <c r="C344" s="85" t="s">
        <v>345</v>
      </c>
      <c r="D344" s="94">
        <v>5</v>
      </c>
      <c r="E344" s="244" t="s">
        <v>419</v>
      </c>
    </row>
    <row r="345" spans="1:5" s="17" customFormat="1" ht="30">
      <c r="A345" s="483"/>
      <c r="B345" s="25">
        <f t="shared" si="9"/>
        <v>296</v>
      </c>
      <c r="C345" s="99" t="s">
        <v>346</v>
      </c>
      <c r="D345" s="97">
        <v>10</v>
      </c>
      <c r="E345" s="244" t="s">
        <v>419</v>
      </c>
    </row>
    <row r="346" spans="1:5" s="17" customFormat="1" ht="15">
      <c r="A346" s="483"/>
      <c r="B346" s="25">
        <f t="shared" si="9"/>
        <v>297</v>
      </c>
      <c r="C346" s="99" t="s">
        <v>347</v>
      </c>
      <c r="D346" s="97">
        <v>10</v>
      </c>
      <c r="E346" s="244" t="s">
        <v>419</v>
      </c>
    </row>
    <row r="347" spans="1:5" s="17" customFormat="1" ht="15">
      <c r="A347" s="483"/>
      <c r="B347" s="25">
        <f t="shared" si="9"/>
        <v>298</v>
      </c>
      <c r="C347" s="37" t="s">
        <v>348</v>
      </c>
      <c r="D347" s="97">
        <v>10</v>
      </c>
      <c r="E347" s="244" t="s">
        <v>419</v>
      </c>
    </row>
    <row r="348" spans="1:5" s="17" customFormat="1" thickBot="1">
      <c r="A348" s="485"/>
      <c r="B348" s="41">
        <f t="shared" si="9"/>
        <v>299</v>
      </c>
      <c r="C348" s="70" t="s">
        <v>349</v>
      </c>
      <c r="D348" s="41">
        <v>15</v>
      </c>
      <c r="E348" s="404" t="s">
        <v>419</v>
      </c>
    </row>
    <row r="349" spans="1:5" s="17" customFormat="1" thickBot="1">
      <c r="A349" s="42"/>
      <c r="B349" s="228"/>
      <c r="C349" s="239" t="s">
        <v>57</v>
      </c>
      <c r="D349" s="234">
        <v>170</v>
      </c>
      <c r="E349" s="188">
        <f>COUNTIFS(E331:E348,"=S")</f>
        <v>0</v>
      </c>
    </row>
    <row r="350" spans="1:5" s="17" customFormat="1" ht="15">
      <c r="A350" s="42"/>
      <c r="B350" s="43"/>
      <c r="C350" s="240" t="s">
        <v>435</v>
      </c>
      <c r="D350" s="270" t="str">
        <f>IF(E330="S",SUMIF($E$331:$E$338,"S",D331:D338),"NO APLICA")</f>
        <v>NO APLICA</v>
      </c>
      <c r="E350" s="188"/>
    </row>
    <row r="351" spans="1:5" s="17" customFormat="1" thickBot="1">
      <c r="A351" s="42"/>
      <c r="B351" s="43"/>
      <c r="C351" s="240" t="s">
        <v>436</v>
      </c>
      <c r="D351" s="272">
        <f>(SUMIF($E$340:$E$348,"S",D340:D348))</f>
        <v>0</v>
      </c>
      <c r="E351" s="188"/>
    </row>
    <row r="352" spans="1:5" s="17" customFormat="1" thickBot="1">
      <c r="A352" s="42"/>
      <c r="B352" s="43"/>
      <c r="C352" s="448" t="s">
        <v>437</v>
      </c>
      <c r="D352" s="234">
        <f>SUM(D350:D351)</f>
        <v>0</v>
      </c>
      <c r="E352" s="16"/>
    </row>
    <row r="353" spans="1:6" s="17" customFormat="1" thickBot="1">
      <c r="A353" s="42"/>
      <c r="B353" s="43"/>
      <c r="C353" s="44"/>
      <c r="D353" s="232">
        <f>D352/D349</f>
        <v>0</v>
      </c>
      <c r="E353" s="16"/>
    </row>
    <row r="354" spans="1:6" s="17" customFormat="1" thickBot="1">
      <c r="A354" s="42"/>
      <c r="B354" s="43"/>
      <c r="C354" s="45"/>
      <c r="D354" s="46"/>
      <c r="E354" s="161"/>
    </row>
    <row r="355" spans="1:6" s="17" customFormat="1" thickBot="1">
      <c r="A355" s="47"/>
      <c r="B355" s="48"/>
      <c r="C355" s="268" t="s">
        <v>191</v>
      </c>
      <c r="D355" s="269">
        <v>1</v>
      </c>
      <c r="E355" s="160" t="s">
        <v>438</v>
      </c>
    </row>
    <row r="356" spans="1:6" s="17" customFormat="1" ht="15">
      <c r="A356" s="47"/>
      <c r="B356" s="48"/>
      <c r="C356" s="236" t="s">
        <v>439</v>
      </c>
      <c r="D356" s="273" t="str">
        <f>IF(E330="S",COUNTIFS(D331:D338,"=0",$E$331:$E$338,"=S"),"NO APLICA")</f>
        <v>NO APLICA</v>
      </c>
      <c r="E356" s="160"/>
    </row>
    <row r="357" spans="1:6" s="17" customFormat="1" thickBot="1">
      <c r="A357" s="47"/>
      <c r="B357" s="48"/>
      <c r="C357" s="236" t="s">
        <v>440</v>
      </c>
      <c r="D357" s="275">
        <f>COUNTIFS(D340:D348,"=0",$E$340:$E$348,"=S")</f>
        <v>0</v>
      </c>
      <c r="E357" s="160"/>
    </row>
    <row r="358" spans="1:6" s="51" customFormat="1" thickBot="1">
      <c r="A358" s="49"/>
      <c r="B358" s="48"/>
      <c r="C358" s="209" t="s">
        <v>329</v>
      </c>
      <c r="D358" s="220">
        <f>SUM(D356:D357)</f>
        <v>0</v>
      </c>
      <c r="E358" s="50"/>
    </row>
    <row r="359" spans="1:6" s="51" customFormat="1" thickBot="1">
      <c r="A359" s="49"/>
      <c r="B359" s="48"/>
      <c r="C359" s="52"/>
      <c r="D359" s="226">
        <v>1</v>
      </c>
      <c r="E359" s="50"/>
    </row>
    <row r="360" spans="1:6" s="17" customFormat="1" thickBot="1">
      <c r="A360" s="503"/>
      <c r="B360" s="503"/>
      <c r="C360" s="503"/>
      <c r="D360" s="102"/>
      <c r="E360" s="91"/>
    </row>
    <row r="361" spans="1:6" s="17" customFormat="1" thickBot="1">
      <c r="A361" s="504" t="s">
        <v>350</v>
      </c>
      <c r="B361" s="505"/>
      <c r="C361" s="505"/>
      <c r="D361" s="505"/>
      <c r="E361" s="506"/>
    </row>
    <row r="362" spans="1:6" s="17" customFormat="1" ht="15.75" customHeight="1" thickBot="1">
      <c r="A362" s="463" t="s">
        <v>351</v>
      </c>
      <c r="B362" s="464"/>
      <c r="C362" s="464"/>
      <c r="D362" s="499"/>
      <c r="E362" s="405" t="s">
        <v>419</v>
      </c>
      <c r="F362" s="258">
        <f>COUNTIF(E363:E365,"s")</f>
        <v>0</v>
      </c>
    </row>
    <row r="363" spans="1:6" s="17" customFormat="1" ht="62.25">
      <c r="A363" s="483" t="s">
        <v>352</v>
      </c>
      <c r="B363" s="92">
        <f>B348+1</f>
        <v>300</v>
      </c>
      <c r="C363" s="103" t="s">
        <v>353</v>
      </c>
      <c r="D363" s="245">
        <v>10</v>
      </c>
      <c r="E363" s="396" t="s">
        <v>419</v>
      </c>
      <c r="F363" s="184" t="str">
        <f>IF(F362&gt;1,"ERROR, seleccionar només una S","")</f>
        <v/>
      </c>
    </row>
    <row r="364" spans="1:6" s="17" customFormat="1" ht="62.25">
      <c r="A364" s="495"/>
      <c r="B364" s="104">
        <f>B363+1</f>
        <v>301</v>
      </c>
      <c r="C364" s="36" t="s">
        <v>354</v>
      </c>
      <c r="D364" s="322">
        <v>15</v>
      </c>
      <c r="E364" s="397" t="s">
        <v>419</v>
      </c>
    </row>
    <row r="365" spans="1:6" s="17" customFormat="1" ht="63" thickBot="1">
      <c r="A365" s="495"/>
      <c r="B365" s="104">
        <f t="shared" ref="B365:B374" si="10">B364+1</f>
        <v>302</v>
      </c>
      <c r="C365" s="36" t="s">
        <v>355</v>
      </c>
      <c r="D365" s="246">
        <v>20</v>
      </c>
      <c r="E365" s="398" t="s">
        <v>419</v>
      </c>
    </row>
    <row r="366" spans="1:6" s="17" customFormat="1" thickBot="1">
      <c r="A366" s="495"/>
      <c r="B366" s="104">
        <f t="shared" si="10"/>
        <v>303</v>
      </c>
      <c r="C366" s="37" t="s">
        <v>356</v>
      </c>
      <c r="D366" s="61">
        <v>15</v>
      </c>
      <c r="E366" s="321" t="s">
        <v>419</v>
      </c>
      <c r="F366" s="187">
        <f>COUNTIF(E367:E369,"s")</f>
        <v>0</v>
      </c>
    </row>
    <row r="367" spans="1:6" s="17" customFormat="1" ht="30">
      <c r="A367" s="495"/>
      <c r="B367" s="104">
        <f t="shared" si="10"/>
        <v>304</v>
      </c>
      <c r="C367" s="36" t="s">
        <v>357</v>
      </c>
      <c r="D367" s="245">
        <v>5</v>
      </c>
      <c r="E367" s="396" t="s">
        <v>419</v>
      </c>
      <c r="F367" s="184" t="str">
        <f>IF(F366&gt;1,"ERROR, seleccionar només una S","")</f>
        <v/>
      </c>
    </row>
    <row r="368" spans="1:6" s="17" customFormat="1" ht="30">
      <c r="A368" s="495"/>
      <c r="B368" s="104">
        <f t="shared" si="10"/>
        <v>305</v>
      </c>
      <c r="C368" s="36" t="s">
        <v>358</v>
      </c>
      <c r="D368" s="322">
        <v>10</v>
      </c>
      <c r="E368" s="397" t="s">
        <v>419</v>
      </c>
    </row>
    <row r="369" spans="1:5" s="17" customFormat="1" ht="30.75" thickBot="1">
      <c r="A369" s="495"/>
      <c r="B369" s="104">
        <f t="shared" si="10"/>
        <v>306</v>
      </c>
      <c r="C369" s="36" t="s">
        <v>359</v>
      </c>
      <c r="D369" s="246">
        <v>15</v>
      </c>
      <c r="E369" s="398" t="s">
        <v>419</v>
      </c>
    </row>
    <row r="370" spans="1:5" s="17" customFormat="1" ht="32.25">
      <c r="A370" s="495"/>
      <c r="B370" s="104">
        <f t="shared" si="10"/>
        <v>307</v>
      </c>
      <c r="C370" s="37" t="s">
        <v>360</v>
      </c>
      <c r="D370" s="94">
        <v>5</v>
      </c>
      <c r="E370" s="306" t="s">
        <v>419</v>
      </c>
    </row>
    <row r="371" spans="1:5" s="17" customFormat="1" ht="30">
      <c r="A371" s="496"/>
      <c r="B371" s="25">
        <f t="shared" si="10"/>
        <v>308</v>
      </c>
      <c r="C371" s="37" t="s">
        <v>361</v>
      </c>
      <c r="D371" s="27">
        <v>0</v>
      </c>
      <c r="E371" s="244" t="s">
        <v>419</v>
      </c>
    </row>
    <row r="372" spans="1:5" s="17" customFormat="1" ht="15" customHeight="1">
      <c r="A372" s="466" t="s">
        <v>362</v>
      </c>
      <c r="B372" s="92">
        <f t="shared" si="10"/>
        <v>309</v>
      </c>
      <c r="C372" s="85" t="s">
        <v>363</v>
      </c>
      <c r="D372" s="94">
        <v>5</v>
      </c>
      <c r="E372" s="244" t="s">
        <v>419</v>
      </c>
    </row>
    <row r="373" spans="1:5" s="17" customFormat="1" ht="15">
      <c r="A373" s="483"/>
      <c r="B373" s="104">
        <f t="shared" si="10"/>
        <v>310</v>
      </c>
      <c r="C373" s="37" t="s">
        <v>364</v>
      </c>
      <c r="D373" s="27">
        <v>0</v>
      </c>
      <c r="E373" s="244" t="s">
        <v>419</v>
      </c>
    </row>
    <row r="374" spans="1:5" s="17" customFormat="1" ht="45.75" thickBot="1">
      <c r="A374" s="485"/>
      <c r="B374" s="41">
        <f t="shared" si="10"/>
        <v>311</v>
      </c>
      <c r="C374" s="70" t="s">
        <v>365</v>
      </c>
      <c r="D374" s="88">
        <v>0</v>
      </c>
      <c r="E374" s="404" t="s">
        <v>419</v>
      </c>
    </row>
    <row r="375" spans="1:5" s="17" customFormat="1" thickBot="1">
      <c r="A375" s="42"/>
      <c r="B375" s="43"/>
      <c r="C375" s="213" t="s">
        <v>57</v>
      </c>
      <c r="D375" s="231">
        <v>60</v>
      </c>
      <c r="E375" s="55"/>
    </row>
    <row r="376" spans="1:5" s="17" customFormat="1" thickBot="1">
      <c r="A376" s="42"/>
      <c r="B376" s="43"/>
      <c r="C376" s="448" t="s">
        <v>441</v>
      </c>
      <c r="D376" s="234">
        <f>SUMIF($E$363:$E$374,"S",D363:D374)</f>
        <v>0</v>
      </c>
      <c r="E376" s="16"/>
    </row>
    <row r="377" spans="1:5" s="17" customFormat="1" thickBot="1">
      <c r="A377" s="42"/>
      <c r="B377" s="43"/>
      <c r="C377" s="44"/>
      <c r="D377" s="232">
        <f>D376/D375</f>
        <v>0</v>
      </c>
      <c r="E377" s="16"/>
    </row>
    <row r="378" spans="1:5" s="17" customFormat="1" thickBot="1">
      <c r="A378" s="42"/>
      <c r="B378" s="43"/>
      <c r="C378" s="45"/>
      <c r="D378" s="46"/>
      <c r="E378" s="161"/>
    </row>
    <row r="379" spans="1:5" s="17" customFormat="1" thickBot="1">
      <c r="A379" s="47"/>
      <c r="B379" s="48"/>
      <c r="C379" s="229" t="s">
        <v>191</v>
      </c>
      <c r="D379" s="225">
        <v>3</v>
      </c>
      <c r="E379" s="160"/>
    </row>
    <row r="380" spans="1:5" s="51" customFormat="1" thickBot="1">
      <c r="A380" s="49"/>
      <c r="B380" s="48"/>
      <c r="C380" s="230" t="s">
        <v>329</v>
      </c>
      <c r="D380" s="220" t="str">
        <f>IF(E362="S",COUNTIFS(D363:D374,"=0",$E$363:$E$374,"=S"),"NO APLICA")</f>
        <v>NO APLICA</v>
      </c>
      <c r="E380" s="50"/>
    </row>
    <row r="381" spans="1:5" s="51" customFormat="1" thickBot="1">
      <c r="A381" s="49"/>
      <c r="B381" s="48"/>
      <c r="C381" s="52"/>
      <c r="D381" s="226">
        <v>1</v>
      </c>
      <c r="E381" s="50"/>
    </row>
    <row r="382" spans="1:5" s="17" customFormat="1" thickBot="1">
      <c r="A382" s="105"/>
      <c r="B382" s="106"/>
      <c r="C382" s="107"/>
      <c r="D382" s="102"/>
      <c r="E382" s="91"/>
    </row>
    <row r="383" spans="1:5" s="17" customFormat="1" thickBot="1">
      <c r="A383" s="477" t="s">
        <v>366</v>
      </c>
      <c r="B383" s="478"/>
      <c r="C383" s="478"/>
      <c r="D383" s="478"/>
      <c r="E383" s="498"/>
    </row>
    <row r="384" spans="1:5" s="17" customFormat="1" ht="30">
      <c r="A384" s="483"/>
      <c r="B384" s="21">
        <f>B374+1</f>
        <v>312</v>
      </c>
      <c r="C384" s="85" t="s">
        <v>367</v>
      </c>
      <c r="D384" s="221">
        <v>0</v>
      </c>
      <c r="E384" s="244" t="s">
        <v>419</v>
      </c>
    </row>
    <row r="385" spans="1:8" s="17" customFormat="1" ht="75">
      <c r="A385" s="483"/>
      <c r="B385" s="25">
        <f>B384+1</f>
        <v>313</v>
      </c>
      <c r="C385" s="37" t="s">
        <v>368</v>
      </c>
      <c r="D385" s="27">
        <v>0</v>
      </c>
      <c r="E385" s="244" t="s">
        <v>419</v>
      </c>
    </row>
    <row r="386" spans="1:8" s="17" customFormat="1" ht="30">
      <c r="A386" s="483"/>
      <c r="B386" s="25">
        <f>B385+1</f>
        <v>314</v>
      </c>
      <c r="C386" s="37" t="s">
        <v>369</v>
      </c>
      <c r="D386" s="29">
        <v>20</v>
      </c>
      <c r="E386" s="244" t="s">
        <v>419</v>
      </c>
    </row>
    <row r="387" spans="1:8" s="17" customFormat="1" ht="15">
      <c r="A387" s="483"/>
      <c r="B387" s="25">
        <f>B386+1</f>
        <v>315</v>
      </c>
      <c r="C387" s="37" t="s">
        <v>370</v>
      </c>
      <c r="D387" s="27">
        <v>0</v>
      </c>
      <c r="E387" s="244" t="s">
        <v>419</v>
      </c>
    </row>
    <row r="388" spans="1:8" s="17" customFormat="1" thickBot="1">
      <c r="A388" s="485"/>
      <c r="B388" s="41">
        <f>B387+1</f>
        <v>316</v>
      </c>
      <c r="C388" s="100" t="s">
        <v>371</v>
      </c>
      <c r="D388" s="71">
        <v>5</v>
      </c>
      <c r="E388" s="244" t="s">
        <v>419</v>
      </c>
    </row>
    <row r="389" spans="1:8" s="17" customFormat="1" thickBot="1">
      <c r="A389" s="42"/>
      <c r="B389" s="228"/>
      <c r="C389" s="227" t="s">
        <v>57</v>
      </c>
      <c r="D389" s="231">
        <v>25</v>
      </c>
      <c r="E389" s="251"/>
    </row>
    <row r="390" spans="1:8" s="17" customFormat="1" thickBot="1">
      <c r="A390" s="42"/>
      <c r="B390" s="43"/>
      <c r="C390" s="448" t="s">
        <v>442</v>
      </c>
      <c r="D390" s="234">
        <f>SUMIF($E$384:$E$388,"S",D384:D388)</f>
        <v>0</v>
      </c>
      <c r="E390" s="16"/>
    </row>
    <row r="391" spans="1:8" s="17" customFormat="1" thickBot="1">
      <c r="A391" s="42"/>
      <c r="B391" s="43"/>
      <c r="C391" s="44"/>
      <c r="D391" s="232">
        <f t="shared" ref="D391" si="11">D390/D389</f>
        <v>0</v>
      </c>
      <c r="E391" s="161"/>
    </row>
    <row r="392" spans="1:8" s="17" customFormat="1" thickBot="1">
      <c r="A392" s="42"/>
      <c r="B392" s="43"/>
      <c r="C392" s="45"/>
      <c r="D392" s="46"/>
      <c r="E392" s="161"/>
    </row>
    <row r="393" spans="1:8" s="17" customFormat="1" thickBot="1">
      <c r="A393" s="47"/>
      <c r="B393" s="48"/>
      <c r="C393" s="256" t="s">
        <v>191</v>
      </c>
      <c r="D393" s="225">
        <v>3</v>
      </c>
      <c r="E393" s="160"/>
    </row>
    <row r="394" spans="1:8" s="51" customFormat="1" thickBot="1">
      <c r="A394" s="49"/>
      <c r="B394" s="48"/>
      <c r="C394" s="255" t="s">
        <v>329</v>
      </c>
      <c r="D394" s="252">
        <f>COUNTIFS(D384:D388,"=0",$E$384:$E$388,"=S")</f>
        <v>0</v>
      </c>
      <c r="E394" s="253"/>
    </row>
    <row r="395" spans="1:8" s="51" customFormat="1" thickBot="1">
      <c r="A395" s="49"/>
      <c r="B395" s="48"/>
      <c r="C395" s="52"/>
      <c r="D395" s="254">
        <v>1</v>
      </c>
      <c r="E395" s="253"/>
    </row>
    <row r="396" spans="1:8" s="51" customFormat="1" ht="15">
      <c r="A396" s="49"/>
      <c r="B396" s="48"/>
      <c r="C396" s="52"/>
      <c r="D396" s="108"/>
      <c r="E396" s="50"/>
    </row>
    <row r="397" spans="1:8" s="17" customFormat="1" ht="15">
      <c r="A397" s="73"/>
      <c r="B397" s="75"/>
      <c r="C397" s="109"/>
      <c r="D397" s="73"/>
      <c r="E397" s="110"/>
      <c r="G397" s="147"/>
    </row>
    <row r="398" spans="1:8" s="17" customFormat="1" ht="15">
      <c r="A398" s="111"/>
      <c r="B398" s="111"/>
      <c r="C398" s="113"/>
      <c r="D398" s="49"/>
      <c r="E398" s="110"/>
      <c r="G398" s="147"/>
    </row>
    <row r="399" spans="1:8" s="17" customFormat="1" ht="21">
      <c r="A399" s="111"/>
      <c r="B399" s="510" t="s">
        <v>443</v>
      </c>
      <c r="C399" s="510"/>
      <c r="D399" s="510"/>
      <c r="E399" s="180"/>
      <c r="G399" s="147"/>
      <c r="H399" s="125"/>
    </row>
    <row r="400" spans="1:8" s="17" customFormat="1" thickBot="1">
      <c r="A400" s="111"/>
      <c r="B400" s="111"/>
      <c r="C400" s="110"/>
      <c r="D400" s="112"/>
      <c r="E400" s="110"/>
      <c r="G400" s="147"/>
      <c r="H400" s="125"/>
    </row>
    <row r="401" spans="1:8" s="17" customFormat="1" thickBot="1">
      <c r="A401" s="111"/>
      <c r="B401" s="111"/>
      <c r="C401" s="114" t="s">
        <v>444</v>
      </c>
      <c r="D401" s="136" t="s">
        <v>5</v>
      </c>
      <c r="E401" s="110"/>
      <c r="G401" s="147"/>
      <c r="H401" s="125"/>
    </row>
    <row r="402" spans="1:8" s="17" customFormat="1" ht="15">
      <c r="A402" s="111"/>
      <c r="B402" s="150" t="s">
        <v>381</v>
      </c>
      <c r="C402" s="151" t="str">
        <f>C41</f>
        <v>Punts assolits Instal·lacions</v>
      </c>
      <c r="D402" s="138">
        <f>D41</f>
        <v>0</v>
      </c>
      <c r="E402" s="110"/>
      <c r="G402" s="147"/>
    </row>
    <row r="403" spans="1:8" s="17" customFormat="1" ht="15">
      <c r="A403" s="111"/>
      <c r="B403" s="451" t="s">
        <v>383</v>
      </c>
      <c r="C403" s="152" t="str">
        <f>C173</f>
        <v>Punts assolits Equipament habitacions</v>
      </c>
      <c r="D403" s="139">
        <f>D173</f>
        <v>0</v>
      </c>
      <c r="E403" s="110"/>
      <c r="G403" s="147"/>
    </row>
    <row r="404" spans="1:8" s="17" customFormat="1" ht="15">
      <c r="A404" s="111"/>
      <c r="B404" s="509" t="s">
        <v>385</v>
      </c>
      <c r="C404" s="152" t="str">
        <f t="shared" ref="C404:D407" si="12">C313</f>
        <v>Punts assolits bar/cafeteria</v>
      </c>
      <c r="D404" s="139">
        <f t="shared" si="12"/>
        <v>0</v>
      </c>
      <c r="E404" s="110"/>
      <c r="G404" s="147"/>
    </row>
    <row r="405" spans="1:8" s="17" customFormat="1" ht="15">
      <c r="A405" s="111"/>
      <c r="B405" s="509"/>
      <c r="C405" s="152" t="str">
        <f t="shared" si="12"/>
        <v>Punts assolits restaurant</v>
      </c>
      <c r="D405" s="139" t="str">
        <f t="shared" si="12"/>
        <v>NO APLICA</v>
      </c>
      <c r="E405" s="110"/>
      <c r="G405" s="147"/>
    </row>
    <row r="406" spans="1:8" s="17" customFormat="1" ht="15">
      <c r="A406" s="111"/>
      <c r="B406" s="509"/>
      <c r="C406" s="152" t="str">
        <f t="shared" si="12"/>
        <v>Punts assolits room service</v>
      </c>
      <c r="D406" s="139" t="str">
        <f t="shared" si="12"/>
        <v>NO APLICA</v>
      </c>
      <c r="E406" s="110"/>
      <c r="G406" s="147"/>
    </row>
    <row r="407" spans="1:8" s="17" customFormat="1" ht="15">
      <c r="A407" s="111"/>
      <c r="B407" s="509"/>
      <c r="C407" s="152" t="str">
        <f t="shared" si="12"/>
        <v>Punts assolits resta d'ítems</v>
      </c>
      <c r="D407" s="139">
        <f t="shared" si="12"/>
        <v>0</v>
      </c>
      <c r="E407" s="110"/>
      <c r="F407" s="147"/>
      <c r="G407" s="147"/>
    </row>
    <row r="408" spans="1:8" s="17" customFormat="1" ht="15">
      <c r="A408" s="111"/>
      <c r="B408" s="507" t="s">
        <v>390</v>
      </c>
      <c r="C408" s="152" t="s">
        <v>435</v>
      </c>
      <c r="D408" s="139" t="str">
        <f>D350</f>
        <v>NO APLICA</v>
      </c>
      <c r="E408" s="110"/>
      <c r="F408" s="147"/>
      <c r="G408" s="147"/>
    </row>
    <row r="409" spans="1:8" s="17" customFormat="1" ht="15">
      <c r="A409" s="111"/>
      <c r="B409" s="508"/>
      <c r="C409" s="152" t="s">
        <v>436</v>
      </c>
      <c r="D409" s="139">
        <f>D351</f>
        <v>0</v>
      </c>
      <c r="E409" s="110"/>
      <c r="F409" s="147"/>
      <c r="G409" s="147"/>
    </row>
    <row r="410" spans="1:8" s="17" customFormat="1" thickBot="1">
      <c r="A410" s="111"/>
      <c r="B410" s="451" t="s">
        <v>393</v>
      </c>
      <c r="C410" s="152" t="str">
        <f>C376</f>
        <v>Punts assolits Serveis Complementaris</v>
      </c>
      <c r="D410" s="139" t="str">
        <f>IF(E362="s",D376,"NO APLICA")</f>
        <v>NO APLICA</v>
      </c>
      <c r="E410" s="162" t="s">
        <v>445</v>
      </c>
      <c r="F410" s="163"/>
      <c r="G410" s="147"/>
    </row>
    <row r="411" spans="1:8" s="17" customFormat="1" thickBot="1">
      <c r="A411" s="111"/>
      <c r="B411" s="153" t="s">
        <v>395</v>
      </c>
      <c r="C411" s="154" t="str">
        <f>C390</f>
        <v>Punts assolits Eines Atenció al Client</v>
      </c>
      <c r="D411" s="171">
        <f t="shared" ref="D411" si="13">D390</f>
        <v>0</v>
      </c>
      <c r="E411" s="176" t="s">
        <v>446</v>
      </c>
      <c r="F411" s="147"/>
      <c r="G411" s="147"/>
    </row>
    <row r="412" spans="1:8" s="17" customFormat="1" thickBot="1">
      <c r="A412" s="111"/>
      <c r="B412" s="111"/>
      <c r="C412" s="149" t="s">
        <v>447</v>
      </c>
      <c r="D412" s="172">
        <f>SUM(D402:D411)</f>
        <v>0</v>
      </c>
      <c r="E412" s="135">
        <v>600</v>
      </c>
      <c r="F412" s="147"/>
      <c r="G412" s="148"/>
    </row>
    <row r="413" spans="1:8" s="51" customFormat="1" ht="32.25" thickBot="1">
      <c r="A413" s="115"/>
      <c r="B413" s="115"/>
      <c r="C413" s="116"/>
      <c r="D413" s="146" t="str">
        <f>IF(D412&lt;E412,"NO ASSOLEIX",IF(D412&gt;(E412-1),"ASSOLEIX"))</f>
        <v>NO ASSOLEIX</v>
      </c>
      <c r="E413" s="117"/>
      <c r="F413" s="131"/>
      <c r="G413" s="147"/>
    </row>
    <row r="414" spans="1:8" s="51" customFormat="1" thickBot="1">
      <c r="A414" s="115"/>
      <c r="B414" s="115"/>
      <c r="C414" s="116"/>
      <c r="D414" s="118"/>
      <c r="E414" s="117"/>
    </row>
    <row r="415" spans="1:8" s="17" customFormat="1" thickBot="1">
      <c r="A415" s="111"/>
      <c r="B415" s="111"/>
      <c r="C415" s="114" t="s">
        <v>448</v>
      </c>
      <c r="D415" s="155" t="s">
        <v>449</v>
      </c>
      <c r="E415" s="156" t="s">
        <v>446</v>
      </c>
      <c r="F415" s="178"/>
      <c r="G415" s="178"/>
    </row>
    <row r="416" spans="1:8" s="17" customFormat="1" ht="15">
      <c r="A416" s="111"/>
      <c r="B416" s="111"/>
      <c r="C416" s="140" t="s">
        <v>450</v>
      </c>
      <c r="D416" s="445">
        <f>SUM(D45+D177+D324+D394)</f>
        <v>0</v>
      </c>
      <c r="E416" s="445">
        <v>175</v>
      </c>
      <c r="F416" s="51"/>
      <c r="G416" s="178"/>
    </row>
    <row r="417" spans="1:8" s="51" customFormat="1" ht="15">
      <c r="A417" s="115"/>
      <c r="B417" s="115"/>
      <c r="C417" s="137" t="s">
        <v>451</v>
      </c>
      <c r="D417" s="143">
        <f>IF(E189="s",COUNTIFS(D190:D196,"=0",$E$190:$E$196,"=S"),"OBLIGATORI")</f>
        <v>0</v>
      </c>
      <c r="E417" s="142">
        <f>IF(D417="NO APLICA","NO APLICA",7)</f>
        <v>7</v>
      </c>
      <c r="G417" s="147"/>
    </row>
    <row r="418" spans="1:8" s="51" customFormat="1" ht="15">
      <c r="A418" s="115"/>
      <c r="B418" s="115"/>
      <c r="C418" s="141" t="s">
        <v>452</v>
      </c>
      <c r="D418" s="144" t="str">
        <f>IF(E236="S",COUNTIFS(D237:D258,"=0",$E$237:$E$258,"=S"),"NO APLICA")</f>
        <v>NO APLICA</v>
      </c>
      <c r="E418" s="142" t="str">
        <f>IF(D418="NO APLICA","NO APLICA",12)</f>
        <v>NO APLICA</v>
      </c>
      <c r="G418" s="147"/>
    </row>
    <row r="419" spans="1:8" s="51" customFormat="1" ht="15">
      <c r="A419" s="115"/>
      <c r="B419" s="115"/>
      <c r="C419" s="141" t="s">
        <v>453</v>
      </c>
      <c r="D419" s="143" t="str">
        <f>IF(E259="S",COUNTIFS(D260:D267,"=0",$E$260:$E$267,"=S"),"NO APLICA")</f>
        <v>NO APLICA</v>
      </c>
      <c r="E419" s="142" t="str">
        <f>IF(D419="NO APLICA","NO APLICA",8)</f>
        <v>NO APLICA</v>
      </c>
    </row>
    <row r="420" spans="1:8" s="51" customFormat="1" ht="15">
      <c r="A420" s="115"/>
      <c r="B420" s="115"/>
      <c r="C420" s="141" t="s">
        <v>454</v>
      </c>
      <c r="D420" s="143" t="str">
        <f>IF(E330="S",COUNTIFS(D331:D348,"=0",$E$331:$E$348,"=S"),"NO APLICA")</f>
        <v>NO APLICA</v>
      </c>
      <c r="E420" s="142" t="str">
        <f>IF(D420="NO APLICA","NO APLICA",1)</f>
        <v>NO APLICA</v>
      </c>
    </row>
    <row r="421" spans="1:8" s="51" customFormat="1" thickBot="1">
      <c r="A421" s="115"/>
      <c r="B421" s="115"/>
      <c r="C421" s="141" t="s">
        <v>455</v>
      </c>
      <c r="D421" s="323" t="str">
        <f>IF(E362="S",COUNTIFS(D363:D374,"=0",$E$363:$E$374,"=S"),"NO APLICA")</f>
        <v>NO APLICA</v>
      </c>
      <c r="E421" s="142" t="str">
        <f>IF(D421="NO APLICA","NO APLICA",3)</f>
        <v>NO APLICA</v>
      </c>
    </row>
    <row r="422" spans="1:8" s="51" customFormat="1" thickBot="1">
      <c r="A422" s="115"/>
      <c r="B422" s="115"/>
      <c r="C422" s="448" t="s">
        <v>447</v>
      </c>
      <c r="D422" s="172">
        <f>SUM(D416:D421)</f>
        <v>0</v>
      </c>
      <c r="E422" s="145">
        <f>SUM(E416:E421)</f>
        <v>182</v>
      </c>
      <c r="F422" s="147"/>
      <c r="G422" s="147"/>
    </row>
    <row r="423" spans="1:8" s="51" customFormat="1" thickBot="1">
      <c r="A423" s="115"/>
      <c r="B423" s="115"/>
      <c r="C423" s="116"/>
      <c r="D423" s="146" t="str">
        <f>IF(D422&lt;E422,"NO ASSOLEIX","ASSOLEIX")</f>
        <v>NO ASSOLEIX</v>
      </c>
      <c r="E423" s="117"/>
    </row>
    <row r="424" spans="1:8" s="51" customFormat="1" ht="15">
      <c r="A424" s="115"/>
      <c r="B424" s="115"/>
      <c r="C424" s="116"/>
      <c r="D424" s="118"/>
      <c r="E424" s="117"/>
    </row>
    <row r="425" spans="1:8" s="17" customFormat="1" ht="15">
      <c r="A425" s="111"/>
      <c r="B425" s="111"/>
      <c r="C425" s="111"/>
      <c r="D425" s="111"/>
      <c r="E425" s="111"/>
    </row>
    <row r="426" spans="1:8" s="17" customFormat="1" ht="15">
      <c r="A426" s="111"/>
      <c r="B426" s="111"/>
      <c r="C426" s="119" t="s">
        <v>399</v>
      </c>
      <c r="D426" s="120"/>
      <c r="E426" s="110" t="s">
        <v>456</v>
      </c>
    </row>
    <row r="427" spans="1:8" s="17" customFormat="1" ht="5.25" customHeight="1">
      <c r="A427" s="111"/>
      <c r="B427" s="111"/>
      <c r="C427" s="18"/>
      <c r="D427" s="18"/>
      <c r="E427" s="110"/>
    </row>
    <row r="428" spans="1:8" s="17" customFormat="1" ht="15">
      <c r="A428" s="111"/>
      <c r="B428" s="111"/>
      <c r="C428" s="18"/>
      <c r="D428" s="121"/>
      <c r="E428" s="110" t="s">
        <v>457</v>
      </c>
    </row>
    <row r="429" spans="1:8" s="17" customFormat="1" ht="5.25" customHeight="1" thickBot="1">
      <c r="A429" s="111"/>
      <c r="B429" s="111"/>
      <c r="C429" s="18"/>
      <c r="D429" s="18"/>
      <c r="E429" s="177" t="s">
        <v>458</v>
      </c>
      <c r="F429" s="177"/>
      <c r="G429" s="177"/>
    </row>
    <row r="430" spans="1:8" s="17" customFormat="1" thickBot="1">
      <c r="A430" s="122"/>
      <c r="B430" s="123"/>
      <c r="C430" s="18"/>
      <c r="D430" s="124"/>
      <c r="E430" s="500" t="s">
        <v>459</v>
      </c>
      <c r="F430" s="501"/>
      <c r="G430" s="501"/>
      <c r="H430" s="501"/>
    </row>
    <row r="431" spans="1:8" s="17" customFormat="1">
      <c r="A431" s="126"/>
      <c r="B431" s="127"/>
      <c r="C431" s="128"/>
      <c r="D431" s="55"/>
      <c r="E431" s="130"/>
      <c r="F431" s="450"/>
      <c r="G431" s="450"/>
      <c r="H431" s="450"/>
    </row>
    <row r="433" spans="1:8" ht="16.5" thickBot="1"/>
    <row r="434" spans="1:8" ht="37.5" customHeight="1">
      <c r="A434" s="585" t="s">
        <v>1</v>
      </c>
      <c r="B434" s="559" t="s">
        <v>403</v>
      </c>
      <c r="C434" s="560"/>
      <c r="D434" s="560"/>
      <c r="E434" s="560"/>
      <c r="F434" s="560"/>
      <c r="G434" s="560"/>
      <c r="H434" s="561"/>
    </row>
    <row r="435" spans="1:8" ht="32.25" customHeight="1">
      <c r="A435" s="586"/>
      <c r="B435" s="565" t="s">
        <v>404</v>
      </c>
      <c r="C435" s="566"/>
      <c r="D435" s="566"/>
      <c r="E435" s="566"/>
      <c r="F435" s="566"/>
      <c r="G435" s="566"/>
      <c r="H435" s="567"/>
    </row>
    <row r="436" spans="1:8" ht="19.5" customHeight="1">
      <c r="A436" s="586"/>
      <c r="B436" s="489" t="s">
        <v>405</v>
      </c>
      <c r="C436" s="552"/>
      <c r="D436" s="552"/>
      <c r="E436" s="552"/>
      <c r="F436" s="552"/>
      <c r="G436" s="552"/>
      <c r="H436" s="568"/>
    </row>
    <row r="437" spans="1:8" ht="24.75" customHeight="1">
      <c r="A437" s="586"/>
      <c r="B437" s="489" t="s">
        <v>406</v>
      </c>
      <c r="C437" s="552"/>
      <c r="D437" s="552"/>
      <c r="E437" s="552"/>
      <c r="F437" s="552"/>
      <c r="G437" s="552"/>
      <c r="H437" s="568"/>
    </row>
    <row r="438" spans="1:8" ht="15">
      <c r="A438" s="586"/>
      <c r="B438" s="587"/>
      <c r="C438" s="588"/>
      <c r="D438" s="589" t="s">
        <v>407</v>
      </c>
      <c r="E438" s="589" t="s">
        <v>408</v>
      </c>
      <c r="F438" s="589" t="s">
        <v>409</v>
      </c>
      <c r="G438" s="589" t="s">
        <v>410</v>
      </c>
      <c r="H438" s="590" t="s">
        <v>411</v>
      </c>
    </row>
    <row r="439" spans="1:8" ht="17.25">
      <c r="A439" s="586"/>
      <c r="B439" s="444"/>
      <c r="C439" s="589" t="s">
        <v>412</v>
      </c>
      <c r="D439" s="589">
        <v>11</v>
      </c>
      <c r="E439" s="589">
        <v>11</v>
      </c>
      <c r="F439" s="589">
        <v>14</v>
      </c>
      <c r="G439" s="589">
        <v>18</v>
      </c>
      <c r="H439" s="590">
        <v>22</v>
      </c>
    </row>
    <row r="440" spans="1:8" ht="129.75" customHeight="1">
      <c r="A440" s="586"/>
      <c r="B440" s="489" t="s">
        <v>413</v>
      </c>
      <c r="C440" s="552"/>
      <c r="D440" s="552"/>
      <c r="E440" s="552"/>
      <c r="F440" s="552"/>
      <c r="G440" s="552"/>
      <c r="H440" s="568"/>
    </row>
    <row r="441" spans="1:8" ht="44.25" customHeight="1">
      <c r="A441" s="586"/>
      <c r="B441" s="489" t="s">
        <v>414</v>
      </c>
      <c r="C441" s="552"/>
      <c r="D441" s="552"/>
      <c r="E441" s="552"/>
      <c r="F441" s="552"/>
      <c r="G441" s="552"/>
      <c r="H441" s="568"/>
    </row>
    <row r="442" spans="1:8" ht="31.5" customHeight="1" thickBot="1">
      <c r="A442" s="591"/>
      <c r="B442" s="592" t="s">
        <v>415</v>
      </c>
      <c r="C442" s="593"/>
      <c r="D442" s="593"/>
      <c r="E442" s="593"/>
      <c r="F442" s="593"/>
      <c r="G442" s="593"/>
      <c r="H442" s="594"/>
    </row>
  </sheetData>
  <sheetProtection algorithmName="SHA-512" hashValue="WgvLKohaYvmI8ZIFX1/SEXaPTDoep77F5BXP/VRY5DGEiCbuzlXEAtqMMK/kxW3ocP2ji0KUpacOeoRzY9pzYg==" saltValue="WmN0hnVX0BWyQdCxNs0OzA==" spinCount="100000" sheet="1" objects="1" scenarios="1"/>
  <mergeCells count="55">
    <mergeCell ref="A189:D189"/>
    <mergeCell ref="A197:E197"/>
    <mergeCell ref="A434:A442"/>
    <mergeCell ref="B434:H434"/>
    <mergeCell ref="B435:H435"/>
    <mergeCell ref="B436:H436"/>
    <mergeCell ref="B437:H437"/>
    <mergeCell ref="B440:H440"/>
    <mergeCell ref="B441:H441"/>
    <mergeCell ref="B442:H442"/>
    <mergeCell ref="A360:C360"/>
    <mergeCell ref="A198:A235"/>
    <mergeCell ref="A239:A258"/>
    <mergeCell ref="A260:A267"/>
    <mergeCell ref="A268:A269"/>
    <mergeCell ref="A272:A292"/>
    <mergeCell ref="A181:E181"/>
    <mergeCell ref="A23:A24"/>
    <mergeCell ref="C2:D2"/>
    <mergeCell ref="A8:A9"/>
    <mergeCell ref="A11:A12"/>
    <mergeCell ref="A5:E5"/>
    <mergeCell ref="A13:A22"/>
    <mergeCell ref="A259:D259"/>
    <mergeCell ref="A330:D330"/>
    <mergeCell ref="A1:E1"/>
    <mergeCell ref="A192:A196"/>
    <mergeCell ref="A25:A27"/>
    <mergeCell ref="A29:A34"/>
    <mergeCell ref="A35:A39"/>
    <mergeCell ref="A51:A89"/>
    <mergeCell ref="A90:A104"/>
    <mergeCell ref="A107:A139"/>
    <mergeCell ref="A140:A142"/>
    <mergeCell ref="A143:A149"/>
    <mergeCell ref="A150:A163"/>
    <mergeCell ref="A164:A171"/>
    <mergeCell ref="A182:A188"/>
    <mergeCell ref="A48:E48"/>
    <mergeCell ref="B201:D201"/>
    <mergeCell ref="A331:A338"/>
    <mergeCell ref="A236:D236"/>
    <mergeCell ref="E430:H430"/>
    <mergeCell ref="B399:D399"/>
    <mergeCell ref="A361:E361"/>
    <mergeCell ref="A363:A371"/>
    <mergeCell ref="A372:A374"/>
    <mergeCell ref="A383:E383"/>
    <mergeCell ref="A384:A388"/>
    <mergeCell ref="B404:B407"/>
    <mergeCell ref="A362:D362"/>
    <mergeCell ref="B408:B409"/>
    <mergeCell ref="A293:A299"/>
    <mergeCell ref="A301:A311"/>
    <mergeCell ref="A340:A348"/>
  </mergeCells>
  <conditionalFormatting sqref="D417">
    <cfRule type="cellIs" dxfId="79" priority="87" operator="equal">
      <formula>"OBLIGATORI"</formula>
    </cfRule>
  </conditionalFormatting>
  <conditionalFormatting sqref="E6:E9 E182:E185 E202:E208 E371 E384:E385 E49:E51 E198 E237:E240 E196 E11 E27 E53 E56 E59 E61:E62 E65:E71 E85:E86 E90 E95 E98:E100 E104:E108 E111 E115:E121 E128 E133 E137:E139 E152 E156 E164 E235 E243 E258 E266:E267 E270:E273 E288:E289 E300 E310 E373 E387 E25 E73:E81">
    <cfRule type="cellIs" dxfId="78" priority="86" operator="equal">
      <formula>"N"</formula>
    </cfRule>
  </conditionalFormatting>
  <conditionalFormatting sqref="E13">
    <cfRule type="cellIs" dxfId="77" priority="85" operator="equal">
      <formula>"N"</formula>
    </cfRule>
  </conditionalFormatting>
  <conditionalFormatting sqref="E189">
    <cfRule type="cellIs" dxfId="76" priority="84" operator="equal">
      <formula>"N"</formula>
    </cfRule>
  </conditionalFormatting>
  <conditionalFormatting sqref="E236">
    <cfRule type="cellIs" dxfId="75" priority="83" operator="equal">
      <formula>"N"</formula>
    </cfRule>
  </conditionalFormatting>
  <conditionalFormatting sqref="E259">
    <cfRule type="cellIs" dxfId="74" priority="82" operator="equal">
      <formula>"N"</formula>
    </cfRule>
  </conditionalFormatting>
  <conditionalFormatting sqref="E186">
    <cfRule type="cellIs" dxfId="73" priority="81" operator="equal">
      <formula>"N"</formula>
    </cfRule>
  </conditionalFormatting>
  <conditionalFormatting sqref="E14">
    <cfRule type="cellIs" dxfId="72" priority="80" operator="equal">
      <formula>"N"</formula>
    </cfRule>
  </conditionalFormatting>
  <conditionalFormatting sqref="E23">
    <cfRule type="cellIs" dxfId="71" priority="79" operator="equal">
      <formula>"N"</formula>
    </cfRule>
  </conditionalFormatting>
  <conditionalFormatting sqref="E72">
    <cfRule type="cellIs" dxfId="70" priority="78" operator="equal">
      <formula>"N"</formula>
    </cfRule>
  </conditionalFormatting>
  <conditionalFormatting sqref="E82">
    <cfRule type="cellIs" dxfId="69" priority="77" operator="equal">
      <formula>"N"</formula>
    </cfRule>
  </conditionalFormatting>
  <conditionalFormatting sqref="E112">
    <cfRule type="cellIs" dxfId="68" priority="76" operator="equal">
      <formula>"N"</formula>
    </cfRule>
  </conditionalFormatting>
  <conditionalFormatting sqref="E122:E124">
    <cfRule type="cellIs" dxfId="67" priority="75" operator="equal">
      <formula>"N"</formula>
    </cfRule>
  </conditionalFormatting>
  <conditionalFormatting sqref="E129">
    <cfRule type="cellIs" dxfId="66" priority="74" operator="equal">
      <formula>"N"</formula>
    </cfRule>
  </conditionalFormatting>
  <conditionalFormatting sqref="E157:E159">
    <cfRule type="cellIs" dxfId="65" priority="73" operator="equal">
      <formula>"N"</formula>
    </cfRule>
  </conditionalFormatting>
  <conditionalFormatting sqref="E187">
    <cfRule type="cellIs" dxfId="64" priority="71" operator="equal">
      <formula>"N"</formula>
    </cfRule>
  </conditionalFormatting>
  <conditionalFormatting sqref="E190:E192">
    <cfRule type="cellIs" dxfId="63" priority="70" operator="equal">
      <formula>"N"</formula>
    </cfRule>
  </conditionalFormatting>
  <conditionalFormatting sqref="E195">
    <cfRule type="cellIs" dxfId="62" priority="69" operator="equal">
      <formula>"N"</formula>
    </cfRule>
  </conditionalFormatting>
  <conditionalFormatting sqref="E234">
    <cfRule type="cellIs" dxfId="61" priority="67" operator="equal">
      <formula>"N"</formula>
    </cfRule>
  </conditionalFormatting>
  <conditionalFormatting sqref="E248">
    <cfRule type="cellIs" dxfId="60" priority="66" operator="equal">
      <formula>"N"</formula>
    </cfRule>
  </conditionalFormatting>
  <conditionalFormatting sqref="E256">
    <cfRule type="cellIs" dxfId="59" priority="65" operator="equal">
      <formula>"N"</formula>
    </cfRule>
  </conditionalFormatting>
  <conditionalFormatting sqref="E265">
    <cfRule type="cellIs" dxfId="58" priority="64" operator="equal">
      <formula>"N"</formula>
    </cfRule>
  </conditionalFormatting>
  <conditionalFormatting sqref="E12">
    <cfRule type="cellIs" dxfId="57" priority="63" operator="equal">
      <formula>"N"</formula>
    </cfRule>
  </conditionalFormatting>
  <conditionalFormatting sqref="E15">
    <cfRule type="cellIs" dxfId="56" priority="62" operator="equal">
      <formula>"N"</formula>
    </cfRule>
  </conditionalFormatting>
  <conditionalFormatting sqref="E29">
    <cfRule type="cellIs" dxfId="55" priority="61" operator="equal">
      <formula>"N"</formula>
    </cfRule>
  </conditionalFormatting>
  <conditionalFormatting sqref="E32">
    <cfRule type="cellIs" dxfId="54" priority="60" operator="equal">
      <formula>"N"</formula>
    </cfRule>
  </conditionalFormatting>
  <conditionalFormatting sqref="E35:E36">
    <cfRule type="cellIs" dxfId="53" priority="59" operator="equal">
      <formula>"N"</formula>
    </cfRule>
  </conditionalFormatting>
  <conditionalFormatting sqref="E54">
    <cfRule type="cellIs" dxfId="52" priority="58" operator="equal">
      <formula>"N"</formula>
    </cfRule>
  </conditionalFormatting>
  <conditionalFormatting sqref="E74">
    <cfRule type="cellIs" dxfId="51" priority="57" operator="equal">
      <formula>"N"</formula>
    </cfRule>
  </conditionalFormatting>
  <conditionalFormatting sqref="E76">
    <cfRule type="cellIs" dxfId="50" priority="56" operator="equal">
      <formula>"N"</formula>
    </cfRule>
  </conditionalFormatting>
  <conditionalFormatting sqref="E79">
    <cfRule type="cellIs" dxfId="49" priority="55" operator="equal">
      <formula>"N"</formula>
    </cfRule>
  </conditionalFormatting>
  <conditionalFormatting sqref="E83:E84">
    <cfRule type="cellIs" dxfId="48" priority="54" operator="equal">
      <formula>"N"</formula>
    </cfRule>
  </conditionalFormatting>
  <conditionalFormatting sqref="E91">
    <cfRule type="cellIs" dxfId="47" priority="53" operator="equal">
      <formula>"N"</formula>
    </cfRule>
  </conditionalFormatting>
  <conditionalFormatting sqref="E96">
    <cfRule type="cellIs" dxfId="46" priority="52" operator="equal">
      <formula>"N"</formula>
    </cfRule>
  </conditionalFormatting>
  <conditionalFormatting sqref="E113">
    <cfRule type="cellIs" dxfId="45" priority="51" operator="equal">
      <formula>"N"</formula>
    </cfRule>
  </conditionalFormatting>
  <conditionalFormatting sqref="E126:E127">
    <cfRule type="cellIs" dxfId="44" priority="50" operator="equal">
      <formula>"N"</formula>
    </cfRule>
  </conditionalFormatting>
  <conditionalFormatting sqref="E130:E132">
    <cfRule type="cellIs" dxfId="43" priority="49" operator="equal">
      <formula>"N"</formula>
    </cfRule>
  </conditionalFormatting>
  <conditionalFormatting sqref="E141">
    <cfRule type="cellIs" dxfId="42" priority="48" operator="equal">
      <formula>"N"</formula>
    </cfRule>
  </conditionalFormatting>
  <conditionalFormatting sqref="E199">
    <cfRule type="cellIs" dxfId="41" priority="44" operator="equal">
      <formula>"N"</formula>
    </cfRule>
  </conditionalFormatting>
  <conditionalFormatting sqref="E225:E227">
    <cfRule type="cellIs" dxfId="40" priority="42" operator="equal">
      <formula>"N"</formula>
    </cfRule>
  </conditionalFormatting>
  <conditionalFormatting sqref="E241">
    <cfRule type="cellIs" dxfId="39" priority="41" operator="equal">
      <formula>"N"</formula>
    </cfRule>
  </conditionalFormatting>
  <conditionalFormatting sqref="E255">
    <cfRule type="cellIs" dxfId="38" priority="40" operator="equal">
      <formula>"N"</formula>
    </cfRule>
  </conditionalFormatting>
  <conditionalFormatting sqref="E261">
    <cfRule type="cellIs" dxfId="37" priority="39" operator="equal">
      <formula>"N"</formula>
    </cfRule>
  </conditionalFormatting>
  <conditionalFormatting sqref="E260">
    <cfRule type="cellIs" dxfId="36" priority="38" operator="equal">
      <formula>"N"</formula>
    </cfRule>
  </conditionalFormatting>
  <conditionalFormatting sqref="E264">
    <cfRule type="cellIs" dxfId="35" priority="37" operator="equal">
      <formula>"N"</formula>
    </cfRule>
  </conditionalFormatting>
  <conditionalFormatting sqref="E263">
    <cfRule type="cellIs" dxfId="34" priority="36" operator="equal">
      <formula>"N"</formula>
    </cfRule>
  </conditionalFormatting>
  <conditionalFormatting sqref="E274:E280">
    <cfRule type="cellIs" dxfId="33" priority="35" operator="equal">
      <formula>"N"</formula>
    </cfRule>
  </conditionalFormatting>
  <conditionalFormatting sqref="E291:E294">
    <cfRule type="cellIs" dxfId="32" priority="34" operator="equal">
      <formula>"N"</formula>
    </cfRule>
  </conditionalFormatting>
  <conditionalFormatting sqref="E296:E298">
    <cfRule type="cellIs" dxfId="31" priority="33" operator="equal">
      <formula>"N"</formula>
    </cfRule>
  </conditionalFormatting>
  <conditionalFormatting sqref="E311">
    <cfRule type="cellIs" dxfId="30" priority="32" operator="equal">
      <formula>"N"</formula>
    </cfRule>
  </conditionalFormatting>
  <conditionalFormatting sqref="E305">
    <cfRule type="cellIs" dxfId="29" priority="31" operator="equal">
      <formula>"N"</formula>
    </cfRule>
  </conditionalFormatting>
  <conditionalFormatting sqref="E331">
    <cfRule type="cellIs" dxfId="28" priority="30" operator="equal">
      <formula>"N"</formula>
    </cfRule>
  </conditionalFormatting>
  <conditionalFormatting sqref="E16">
    <cfRule type="cellIs" dxfId="27" priority="28" operator="equal">
      <formula>"N"</formula>
    </cfRule>
  </conditionalFormatting>
  <conditionalFormatting sqref="E18">
    <cfRule type="cellIs" dxfId="26" priority="27" operator="equal">
      <formula>"N"</formula>
    </cfRule>
  </conditionalFormatting>
  <conditionalFormatting sqref="E30">
    <cfRule type="cellIs" dxfId="25" priority="26" operator="equal">
      <formula>"N"</formula>
    </cfRule>
  </conditionalFormatting>
  <conditionalFormatting sqref="E60">
    <cfRule type="cellIs" dxfId="24" priority="25" operator="equal">
      <formula>"N"</formula>
    </cfRule>
  </conditionalFormatting>
  <conditionalFormatting sqref="E88">
    <cfRule type="cellIs" dxfId="23" priority="24" operator="equal">
      <formula>"N"</formula>
    </cfRule>
  </conditionalFormatting>
  <conditionalFormatting sqref="E88">
    <cfRule type="cellIs" dxfId="22" priority="23" operator="equal">
      <formula>"N"</formula>
    </cfRule>
  </conditionalFormatting>
  <conditionalFormatting sqref="E92">
    <cfRule type="cellIs" dxfId="21" priority="22" operator="equal">
      <formula>"N"</formula>
    </cfRule>
  </conditionalFormatting>
  <conditionalFormatting sqref="E92">
    <cfRule type="cellIs" dxfId="20" priority="21" operator="equal">
      <formula>"N"</formula>
    </cfRule>
  </conditionalFormatting>
  <conditionalFormatting sqref="E110">
    <cfRule type="cellIs" dxfId="19" priority="20" operator="equal">
      <formula>"N"</formula>
    </cfRule>
  </conditionalFormatting>
  <conditionalFormatting sqref="E114">
    <cfRule type="cellIs" dxfId="18" priority="19" operator="equal">
      <formula>"N"</formula>
    </cfRule>
  </conditionalFormatting>
  <conditionalFormatting sqref="E125">
    <cfRule type="cellIs" dxfId="17" priority="18" operator="equal">
      <formula>"N"</formula>
    </cfRule>
  </conditionalFormatting>
  <conditionalFormatting sqref="E143:E150">
    <cfRule type="cellIs" dxfId="16" priority="17" operator="equal">
      <formula>"N"</formula>
    </cfRule>
  </conditionalFormatting>
  <conditionalFormatting sqref="E153:E154">
    <cfRule type="cellIs" dxfId="15" priority="16" operator="equal">
      <formula>"N"</formula>
    </cfRule>
  </conditionalFormatting>
  <conditionalFormatting sqref="E167:E169">
    <cfRule type="cellIs" dxfId="14" priority="15" operator="equal">
      <formula>"N"</formula>
    </cfRule>
  </conditionalFormatting>
  <conditionalFormatting sqref="E188">
    <cfRule type="cellIs" dxfId="13" priority="14" operator="equal">
      <formula>"N"</formula>
    </cfRule>
  </conditionalFormatting>
  <conditionalFormatting sqref="E194">
    <cfRule type="cellIs" dxfId="12" priority="13" operator="equal">
      <formula>"N"</formula>
    </cfRule>
  </conditionalFormatting>
  <conditionalFormatting sqref="E193">
    <cfRule type="cellIs" dxfId="11" priority="12" operator="equal">
      <formula>"N"</formula>
    </cfRule>
  </conditionalFormatting>
  <conditionalFormatting sqref="E200">
    <cfRule type="cellIs" dxfId="10" priority="11" operator="equal">
      <formula>"N"</formula>
    </cfRule>
  </conditionalFormatting>
  <conditionalFormatting sqref="E209:E223">
    <cfRule type="cellIs" dxfId="9" priority="10" operator="equal">
      <formula>"N"</formula>
    </cfRule>
  </conditionalFormatting>
  <conditionalFormatting sqref="E232">
    <cfRule type="cellIs" dxfId="8" priority="9" operator="equal">
      <formula>"N"</formula>
    </cfRule>
  </conditionalFormatting>
  <conditionalFormatting sqref="E245:E246">
    <cfRule type="cellIs" dxfId="7" priority="8" operator="equal">
      <formula>"N"</formula>
    </cfRule>
  </conditionalFormatting>
  <conditionalFormatting sqref="E262">
    <cfRule type="cellIs" dxfId="6" priority="7" operator="equal">
      <formula>"N"</formula>
    </cfRule>
  </conditionalFormatting>
  <conditionalFormatting sqref="E282">
    <cfRule type="cellIs" dxfId="5" priority="6" operator="equal">
      <formula>"N"</formula>
    </cfRule>
  </conditionalFormatting>
  <conditionalFormatting sqref="E290">
    <cfRule type="cellIs" dxfId="4" priority="5" operator="equal">
      <formula>"N"</formula>
    </cfRule>
  </conditionalFormatting>
  <conditionalFormatting sqref="E308">
    <cfRule type="cellIs" dxfId="3" priority="4" operator="equal">
      <formula>"N"</formula>
    </cfRule>
  </conditionalFormatting>
  <conditionalFormatting sqref="E374">
    <cfRule type="cellIs" dxfId="2" priority="3" operator="equal">
      <formula>"N"</formula>
    </cfRule>
  </conditionalFormatting>
  <conditionalFormatting sqref="E330">
    <cfRule type="cellIs" dxfId="1" priority="2" operator="equal">
      <formula>"N"</formula>
    </cfRule>
  </conditionalFormatting>
  <conditionalFormatting sqref="E362">
    <cfRule type="cellIs" dxfId="0" priority="1" operator="equal">
      <formula>"N"</formula>
    </cfRule>
  </conditionalFormatting>
  <dataValidations count="2">
    <dataValidation type="list" allowBlank="1" showInputMessage="1" showErrorMessage="1" error="Posar S/N" sqref="E189 E236" xr:uid="{00000000-0002-0000-0500-000000000000}">
      <formula1>$E$2:$E$3</formula1>
    </dataValidation>
    <dataValidation type="list" allowBlank="1" showInputMessage="1" showErrorMessage="1" error="Posar S/N" sqref="E340:E348 E6:E39 E362:E374 E384:E388 E49:E171 E190:E196 E198:E200 E330:E338 E182:E188 E202:E235 E237:E311" xr:uid="{00000000-0002-0000-0500-000001000000}">
      <formula1>Control</formula1>
    </dataValidation>
  </dataValidations>
  <pageMargins left="0.7" right="0.7" top="0.75" bottom="0.75" header="0.3" footer="0.3"/>
  <pageSetup paperSize="9" orientation="portrait" verticalDpi="0" r:id="rId1"/>
  <customProperties>
    <customPr name="EpmWorksheetKeyString_GUID" r:id="rId2"/>
  </customProperties>
  <ignoredErrors>
    <ignoredError sqref="D45 D323:D324" formulaRange="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Departament de Turisme</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Simulador de categoria Hotels d'Andorra Reglament 2018</dc:title>
  <dc:subject/>
  <dc:creator>Departament de Turisme - Govern d'Andorra</dc:creator>
  <cp:keywords>reglament hotels andorra 2018</cp:keywords>
  <dc:description/>
  <cp:lastModifiedBy>David Fernandez</cp:lastModifiedBy>
  <cp:revision/>
  <dcterms:created xsi:type="dcterms:W3CDTF">2017-05-15T10:38:32Z</dcterms:created>
  <dcterms:modified xsi:type="dcterms:W3CDTF">2024-07-11T12:01:30Z</dcterms:modified>
  <cp:category/>
  <cp:contentStatus/>
</cp:coreProperties>
</file>