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AquestLlibreDeTreball"/>
  <mc:AlternateContent xmlns:mc="http://schemas.openxmlformats.org/markup-compatibility/2006">
    <mc:Choice Requires="x15">
      <x15ac:absPath xmlns:x15ac="http://schemas.microsoft.com/office/spreadsheetml/2010/11/ac" url="C:\Users\mcuyas\Desktop\"/>
    </mc:Choice>
  </mc:AlternateContent>
  <workbookProtection workbookAlgorithmName="SHA-512" workbookHashValue="UGEcifFwY/vD/yNfRAgBuOMij+xOZy+RGbwOvjd75xguiQSXN/WXY5V9d5xcSnxEarIxswsxJDtkVd4iZqTn9w==" workbookSaltValue="t59D1Nl/1Ay7afPACX6Pyw==" workbookSpinCount="100000" lockStructure="1"/>
  <bookViews>
    <workbookView xWindow="-28920" yWindow="-120" windowWidth="29040" windowHeight="15840" activeTab="1"/>
  </bookViews>
  <sheets>
    <sheet name="Presentació" sheetId="3" r:id="rId1"/>
    <sheet name="Informació de l'edifici" sheetId="1" r:id="rId2"/>
    <sheet name="Auxiliars" sheetId="2" r:id="rId3"/>
  </sheets>
  <definedNames>
    <definedName name="_xlnm.Print_Area" localSheetId="1">'Informació de l''edifici'!$B$2:$X$175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8" i="1" l="1"/>
  <c r="F27" i="1"/>
  <c r="D32" i="2" l="1"/>
  <c r="R50" i="1" l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100" i="1"/>
  <c r="R101" i="1"/>
  <c r="R102" i="1"/>
  <c r="R103" i="1"/>
  <c r="R104" i="1"/>
  <c r="R105" i="1"/>
  <c r="R106" i="1"/>
  <c r="R107" i="1"/>
  <c r="R108" i="1"/>
  <c r="R109" i="1"/>
  <c r="R110" i="1"/>
  <c r="R111" i="1"/>
  <c r="R112" i="1"/>
  <c r="R113" i="1"/>
  <c r="R114" i="1"/>
  <c r="R115" i="1"/>
  <c r="R116" i="1"/>
  <c r="R117" i="1"/>
  <c r="R118" i="1"/>
  <c r="R119" i="1"/>
  <c r="R120" i="1"/>
  <c r="R121" i="1"/>
  <c r="R122" i="1"/>
  <c r="R123" i="1"/>
  <c r="R124" i="1"/>
  <c r="R125" i="1"/>
  <c r="R126" i="1"/>
  <c r="R127" i="1"/>
  <c r="R128" i="1"/>
  <c r="R129" i="1"/>
  <c r="R130" i="1"/>
  <c r="R131" i="1"/>
  <c r="R132" i="1"/>
  <c r="R133" i="1"/>
  <c r="R134" i="1"/>
  <c r="R135" i="1"/>
  <c r="R136" i="1"/>
  <c r="R137" i="1"/>
  <c r="R138" i="1"/>
  <c r="R139" i="1"/>
  <c r="R140" i="1"/>
  <c r="R141" i="1"/>
  <c r="R142" i="1"/>
  <c r="R143" i="1"/>
  <c r="R144" i="1"/>
  <c r="R145" i="1"/>
  <c r="R146" i="1"/>
  <c r="R147" i="1"/>
  <c r="R148" i="1"/>
  <c r="R149" i="1"/>
  <c r="R150" i="1"/>
  <c r="R151" i="1"/>
  <c r="R152" i="1"/>
  <c r="R153" i="1"/>
  <c r="R154" i="1"/>
  <c r="R155" i="1"/>
  <c r="R156" i="1"/>
  <c r="R157" i="1"/>
  <c r="R158" i="1"/>
  <c r="R159" i="1"/>
  <c r="R160" i="1"/>
  <c r="R161" i="1"/>
  <c r="R162" i="1"/>
  <c r="R163" i="1"/>
  <c r="R164" i="1"/>
  <c r="R165" i="1"/>
  <c r="R166" i="1"/>
  <c r="R167" i="1"/>
  <c r="R168" i="1"/>
  <c r="R169" i="1"/>
  <c r="R170" i="1"/>
  <c r="R171" i="1"/>
  <c r="R172" i="1"/>
  <c r="R173" i="1"/>
  <c r="F31" i="1"/>
  <c r="M43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S50" i="1"/>
  <c r="S51" i="1"/>
  <c r="S52" i="1"/>
  <c r="S53" i="1"/>
  <c r="S54" i="1"/>
  <c r="S55" i="1"/>
  <c r="S56" i="1"/>
  <c r="S57" i="1"/>
  <c r="S58" i="1"/>
  <c r="S59" i="1"/>
  <c r="S60" i="1"/>
  <c r="S61" i="1"/>
  <c r="S62" i="1"/>
  <c r="S63" i="1"/>
  <c r="S64" i="1"/>
  <c r="S65" i="1"/>
  <c r="S66" i="1"/>
  <c r="S67" i="1"/>
  <c r="S68" i="1"/>
  <c r="S69" i="1"/>
  <c r="S70" i="1"/>
  <c r="S71" i="1"/>
  <c r="S72" i="1"/>
  <c r="S73" i="1"/>
  <c r="S74" i="1"/>
  <c r="S75" i="1"/>
  <c r="S76" i="1"/>
  <c r="S77" i="1"/>
  <c r="S78" i="1"/>
  <c r="S79" i="1"/>
  <c r="S80" i="1"/>
  <c r="S81" i="1"/>
  <c r="S82" i="1"/>
  <c r="S83" i="1"/>
  <c r="S84" i="1"/>
  <c r="S85" i="1"/>
  <c r="S86" i="1"/>
  <c r="S87" i="1"/>
  <c r="S88" i="1"/>
  <c r="S89" i="1"/>
  <c r="S90" i="1"/>
  <c r="S91" i="1"/>
  <c r="S92" i="1"/>
  <c r="S93" i="1"/>
  <c r="S94" i="1"/>
  <c r="S95" i="1"/>
  <c r="S96" i="1"/>
  <c r="S97" i="1"/>
  <c r="S98" i="1"/>
  <c r="S99" i="1"/>
  <c r="S100" i="1"/>
  <c r="S101" i="1"/>
  <c r="S102" i="1"/>
  <c r="S103" i="1"/>
  <c r="S104" i="1"/>
  <c r="S105" i="1"/>
  <c r="S106" i="1"/>
  <c r="S107" i="1"/>
  <c r="S108" i="1"/>
  <c r="S109" i="1"/>
  <c r="S110" i="1"/>
  <c r="S111" i="1"/>
  <c r="S112" i="1"/>
  <c r="S113" i="1"/>
  <c r="S114" i="1"/>
  <c r="S115" i="1"/>
  <c r="S116" i="1"/>
  <c r="S117" i="1"/>
  <c r="S118" i="1"/>
  <c r="S119" i="1"/>
  <c r="S120" i="1"/>
  <c r="S121" i="1"/>
  <c r="S122" i="1"/>
  <c r="S123" i="1"/>
  <c r="S124" i="1"/>
  <c r="S125" i="1"/>
  <c r="S126" i="1"/>
  <c r="S127" i="1"/>
  <c r="S128" i="1"/>
  <c r="S129" i="1"/>
  <c r="S130" i="1"/>
  <c r="S131" i="1"/>
  <c r="S132" i="1"/>
  <c r="S133" i="1"/>
  <c r="S134" i="1"/>
  <c r="S135" i="1"/>
  <c r="S136" i="1"/>
  <c r="S137" i="1"/>
  <c r="S138" i="1"/>
  <c r="S139" i="1"/>
  <c r="S140" i="1"/>
  <c r="S141" i="1"/>
  <c r="S142" i="1"/>
  <c r="S143" i="1"/>
  <c r="S144" i="1"/>
  <c r="S145" i="1"/>
  <c r="S146" i="1"/>
  <c r="S147" i="1"/>
  <c r="S148" i="1"/>
  <c r="S149" i="1"/>
  <c r="S150" i="1"/>
  <c r="S151" i="1"/>
  <c r="S152" i="1"/>
  <c r="S153" i="1"/>
  <c r="S154" i="1"/>
  <c r="S155" i="1"/>
  <c r="S156" i="1"/>
  <c r="S157" i="1"/>
  <c r="S158" i="1"/>
  <c r="S159" i="1"/>
  <c r="S160" i="1"/>
  <c r="S161" i="1"/>
  <c r="S162" i="1"/>
  <c r="S163" i="1"/>
  <c r="S164" i="1"/>
  <c r="S165" i="1"/>
  <c r="S166" i="1"/>
  <c r="S167" i="1"/>
  <c r="S168" i="1"/>
  <c r="S169" i="1"/>
  <c r="S170" i="1"/>
  <c r="S171" i="1"/>
  <c r="S172" i="1"/>
  <c r="S173" i="1"/>
  <c r="Q43" i="1" l="1"/>
  <c r="R43" i="1" s="1"/>
  <c r="E174" i="1" l="1"/>
  <c r="P174" i="1"/>
  <c r="F26" i="1" l="1"/>
  <c r="H24" i="1" s="1"/>
  <c r="D25" i="1"/>
  <c r="G27" i="1" l="1"/>
  <c r="F30" i="1"/>
  <c r="F32" i="1" s="1"/>
  <c r="G25" i="1"/>
  <c r="G26" i="1"/>
  <c r="F174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43" i="1"/>
  <c r="C44" i="1" s="1"/>
  <c r="C45" i="1" s="1"/>
  <c r="C46" i="1" s="1"/>
  <c r="C47" i="1" s="1"/>
  <c r="C48" i="1" s="1"/>
  <c r="C49" i="1" s="1"/>
  <c r="S43" i="1" l="1"/>
  <c r="V45" i="1"/>
  <c r="V47" i="1"/>
  <c r="V51" i="1"/>
  <c r="V55" i="1"/>
  <c r="V59" i="1"/>
  <c r="V63" i="1"/>
  <c r="V67" i="1"/>
  <c r="V71" i="1"/>
  <c r="V75" i="1"/>
  <c r="V79" i="1"/>
  <c r="V83" i="1"/>
  <c r="V87" i="1"/>
  <c r="V91" i="1"/>
  <c r="V95" i="1"/>
  <c r="V99" i="1"/>
  <c r="V103" i="1"/>
  <c r="V107" i="1"/>
  <c r="V111" i="1"/>
  <c r="V115" i="1"/>
  <c r="V119" i="1"/>
  <c r="V123" i="1"/>
  <c r="V127" i="1"/>
  <c r="V131" i="1"/>
  <c r="V135" i="1"/>
  <c r="V139" i="1"/>
  <c r="V143" i="1"/>
  <c r="V147" i="1"/>
  <c r="V151" i="1"/>
  <c r="V155" i="1"/>
  <c r="V159" i="1"/>
  <c r="V163" i="1"/>
  <c r="V167" i="1"/>
  <c r="V171" i="1"/>
  <c r="V53" i="1"/>
  <c r="V141" i="1"/>
  <c r="V153" i="1"/>
  <c r="V165" i="1"/>
  <c r="V43" i="1"/>
  <c r="V48" i="1"/>
  <c r="V52" i="1"/>
  <c r="V56" i="1"/>
  <c r="V60" i="1"/>
  <c r="V64" i="1"/>
  <c r="V68" i="1"/>
  <c r="V72" i="1"/>
  <c r="V76" i="1"/>
  <c r="V80" i="1"/>
  <c r="V84" i="1"/>
  <c r="V88" i="1"/>
  <c r="V92" i="1"/>
  <c r="V96" i="1"/>
  <c r="V100" i="1"/>
  <c r="V104" i="1"/>
  <c r="V108" i="1"/>
  <c r="V112" i="1"/>
  <c r="V116" i="1"/>
  <c r="V120" i="1"/>
  <c r="V124" i="1"/>
  <c r="V128" i="1"/>
  <c r="V132" i="1"/>
  <c r="V136" i="1"/>
  <c r="V140" i="1"/>
  <c r="V144" i="1"/>
  <c r="V148" i="1"/>
  <c r="V152" i="1"/>
  <c r="V156" i="1"/>
  <c r="V160" i="1"/>
  <c r="V164" i="1"/>
  <c r="V168" i="1"/>
  <c r="V172" i="1"/>
  <c r="V44" i="1"/>
  <c r="V57" i="1"/>
  <c r="V61" i="1"/>
  <c r="V69" i="1"/>
  <c r="V77" i="1"/>
  <c r="V85" i="1"/>
  <c r="V93" i="1"/>
  <c r="V101" i="1"/>
  <c r="V109" i="1"/>
  <c r="V117" i="1"/>
  <c r="V125" i="1"/>
  <c r="V133" i="1"/>
  <c r="V149" i="1"/>
  <c r="V157" i="1"/>
  <c r="V173" i="1"/>
  <c r="V46" i="1"/>
  <c r="V50" i="1"/>
  <c r="V54" i="1"/>
  <c r="V58" i="1"/>
  <c r="V62" i="1"/>
  <c r="V66" i="1"/>
  <c r="V70" i="1"/>
  <c r="V74" i="1"/>
  <c r="V78" i="1"/>
  <c r="V82" i="1"/>
  <c r="V86" i="1"/>
  <c r="V90" i="1"/>
  <c r="V94" i="1"/>
  <c r="V98" i="1"/>
  <c r="V102" i="1"/>
  <c r="V106" i="1"/>
  <c r="V110" i="1"/>
  <c r="V114" i="1"/>
  <c r="V118" i="1"/>
  <c r="V122" i="1"/>
  <c r="V126" i="1"/>
  <c r="V130" i="1"/>
  <c r="V134" i="1"/>
  <c r="V138" i="1"/>
  <c r="V142" i="1"/>
  <c r="V146" i="1"/>
  <c r="V150" i="1"/>
  <c r="V154" i="1"/>
  <c r="V158" i="1"/>
  <c r="V162" i="1"/>
  <c r="V166" i="1"/>
  <c r="V170" i="1"/>
  <c r="V49" i="1"/>
  <c r="V65" i="1"/>
  <c r="V73" i="1"/>
  <c r="V81" i="1"/>
  <c r="V89" i="1"/>
  <c r="V97" i="1"/>
  <c r="V105" i="1"/>
  <c r="V113" i="1"/>
  <c r="V121" i="1"/>
  <c r="V129" i="1"/>
  <c r="V137" i="1"/>
  <c r="V145" i="1"/>
  <c r="V161" i="1"/>
  <c r="V169" i="1"/>
  <c r="V174" i="1" l="1" a="1"/>
  <c r="V174" i="1" s="1"/>
  <c r="Q173" i="1"/>
  <c r="Q172" i="1"/>
  <c r="Q171" i="1"/>
  <c r="Q170" i="1"/>
  <c r="Q169" i="1"/>
  <c r="Q168" i="1"/>
  <c r="Q167" i="1"/>
  <c r="Q166" i="1"/>
  <c r="Q165" i="1"/>
  <c r="Q164" i="1"/>
  <c r="Q163" i="1"/>
  <c r="Q162" i="1"/>
  <c r="Q161" i="1"/>
  <c r="Q160" i="1"/>
  <c r="Q159" i="1"/>
  <c r="Q158" i="1"/>
  <c r="Q157" i="1"/>
  <c r="Q156" i="1"/>
  <c r="Q155" i="1"/>
  <c r="Q154" i="1"/>
  <c r="Q153" i="1"/>
  <c r="Q152" i="1"/>
  <c r="Q151" i="1"/>
  <c r="Q150" i="1"/>
  <c r="Q149" i="1"/>
  <c r="Q148" i="1"/>
  <c r="Q147" i="1"/>
  <c r="Q146" i="1"/>
  <c r="Q145" i="1"/>
  <c r="Q144" i="1"/>
  <c r="Q143" i="1"/>
  <c r="Q142" i="1"/>
  <c r="Q141" i="1"/>
  <c r="Q140" i="1"/>
  <c r="Q139" i="1"/>
  <c r="Q138" i="1"/>
  <c r="Q137" i="1"/>
  <c r="Q136" i="1"/>
  <c r="Q135" i="1"/>
  <c r="Q134" i="1"/>
  <c r="Q133" i="1"/>
  <c r="Q132" i="1"/>
  <c r="Q131" i="1"/>
  <c r="Q130" i="1"/>
  <c r="Q129" i="1"/>
  <c r="Q128" i="1"/>
  <c r="Q127" i="1"/>
  <c r="Q126" i="1"/>
  <c r="Q125" i="1"/>
  <c r="Q124" i="1"/>
  <c r="Q123" i="1"/>
  <c r="Q122" i="1"/>
  <c r="Q121" i="1"/>
  <c r="Q120" i="1"/>
  <c r="Q119" i="1"/>
  <c r="Q118" i="1"/>
  <c r="Q117" i="1"/>
  <c r="Q116" i="1"/>
  <c r="Q115" i="1"/>
  <c r="Q114" i="1"/>
  <c r="Q113" i="1"/>
  <c r="Q112" i="1"/>
  <c r="Q111" i="1"/>
  <c r="Q110" i="1"/>
  <c r="Q109" i="1"/>
  <c r="Q108" i="1"/>
  <c r="Q107" i="1"/>
  <c r="Q106" i="1"/>
  <c r="Q105" i="1"/>
  <c r="Q104" i="1"/>
  <c r="Q103" i="1"/>
  <c r="Q102" i="1"/>
  <c r="Q101" i="1"/>
  <c r="Q100" i="1"/>
  <c r="Q99" i="1"/>
  <c r="Q98" i="1"/>
  <c r="Q97" i="1"/>
  <c r="Q96" i="1"/>
  <c r="Q95" i="1"/>
  <c r="Q94" i="1"/>
  <c r="Q93" i="1"/>
  <c r="Q92" i="1"/>
  <c r="Q91" i="1"/>
  <c r="Q90" i="1"/>
  <c r="Q89" i="1"/>
  <c r="Q88" i="1"/>
  <c r="Q87" i="1"/>
  <c r="Q86" i="1"/>
  <c r="Q85" i="1"/>
  <c r="Q84" i="1"/>
  <c r="Q83" i="1"/>
  <c r="Q82" i="1"/>
  <c r="Q81" i="1"/>
  <c r="Q80" i="1"/>
  <c r="Q79" i="1"/>
  <c r="Q78" i="1"/>
  <c r="Q77" i="1"/>
  <c r="Q76" i="1"/>
  <c r="Q75" i="1"/>
  <c r="Q74" i="1"/>
  <c r="Q73" i="1"/>
  <c r="Q72" i="1"/>
  <c r="Q71" i="1"/>
  <c r="Q70" i="1"/>
  <c r="Q69" i="1"/>
  <c r="Q68" i="1"/>
  <c r="Q67" i="1"/>
  <c r="Q66" i="1"/>
  <c r="Q65" i="1"/>
  <c r="Q64" i="1"/>
  <c r="Q63" i="1"/>
  <c r="Q62" i="1"/>
  <c r="Q61" i="1"/>
  <c r="Q60" i="1"/>
  <c r="Q59" i="1"/>
  <c r="Q58" i="1"/>
  <c r="Q57" i="1"/>
  <c r="Q56" i="1"/>
  <c r="Q55" i="1"/>
  <c r="Q54" i="1"/>
  <c r="Q53" i="1"/>
  <c r="Q52" i="1"/>
  <c r="Q51" i="1"/>
  <c r="Q50" i="1"/>
  <c r="Q49" i="1"/>
  <c r="R49" i="1" s="1"/>
  <c r="S49" i="1" s="1"/>
  <c r="Q48" i="1"/>
  <c r="R48" i="1" s="1"/>
  <c r="S48" i="1" s="1"/>
  <c r="Q47" i="1"/>
  <c r="R47" i="1" s="1"/>
  <c r="S47" i="1" s="1"/>
  <c r="Q46" i="1"/>
  <c r="R46" i="1" s="1"/>
  <c r="S46" i="1" s="1"/>
  <c r="Q45" i="1"/>
  <c r="R45" i="1" s="1"/>
  <c r="S45" i="1" s="1"/>
  <c r="Q44" i="1"/>
  <c r="R44" i="1" s="1"/>
  <c r="S44" i="1" s="1"/>
  <c r="M173" i="1"/>
  <c r="M172" i="1"/>
  <c r="M171" i="1"/>
  <c r="M170" i="1"/>
  <c r="M169" i="1"/>
  <c r="M168" i="1"/>
  <c r="M167" i="1"/>
  <c r="M166" i="1"/>
  <c r="M165" i="1"/>
  <c r="M164" i="1"/>
  <c r="M163" i="1"/>
  <c r="M162" i="1"/>
  <c r="M161" i="1"/>
  <c r="M160" i="1"/>
  <c r="M159" i="1"/>
  <c r="M158" i="1"/>
  <c r="M157" i="1"/>
  <c r="M156" i="1"/>
  <c r="M155" i="1"/>
  <c r="M154" i="1"/>
  <c r="M153" i="1"/>
  <c r="M152" i="1"/>
  <c r="M151" i="1"/>
  <c r="M150" i="1"/>
  <c r="M149" i="1"/>
  <c r="M148" i="1"/>
  <c r="M147" i="1"/>
  <c r="M146" i="1"/>
  <c r="M145" i="1"/>
  <c r="M144" i="1"/>
  <c r="M143" i="1"/>
  <c r="M142" i="1"/>
  <c r="M141" i="1"/>
  <c r="M140" i="1"/>
  <c r="M139" i="1"/>
  <c r="M138" i="1"/>
  <c r="M137" i="1"/>
  <c r="M136" i="1"/>
  <c r="M135" i="1"/>
  <c r="M134" i="1"/>
  <c r="M133" i="1"/>
  <c r="M132" i="1"/>
  <c r="M131" i="1"/>
  <c r="M130" i="1"/>
  <c r="M129" i="1"/>
  <c r="M128" i="1"/>
  <c r="M127" i="1"/>
  <c r="M126" i="1"/>
  <c r="M125" i="1"/>
  <c r="M124" i="1"/>
  <c r="M123" i="1"/>
  <c r="M122" i="1"/>
  <c r="M121" i="1"/>
  <c r="M120" i="1"/>
  <c r="M119" i="1"/>
  <c r="M118" i="1"/>
  <c r="M117" i="1"/>
  <c r="M116" i="1"/>
  <c r="M115" i="1"/>
  <c r="M114" i="1"/>
  <c r="M113" i="1"/>
  <c r="M112" i="1"/>
  <c r="M111" i="1"/>
  <c r="M110" i="1"/>
  <c r="M109" i="1"/>
  <c r="M108" i="1"/>
  <c r="M107" i="1"/>
  <c r="M106" i="1"/>
  <c r="M105" i="1"/>
  <c r="M104" i="1"/>
  <c r="M103" i="1"/>
  <c r="M102" i="1"/>
  <c r="M101" i="1"/>
  <c r="M100" i="1"/>
  <c r="M99" i="1"/>
  <c r="M98" i="1"/>
  <c r="M97" i="1"/>
  <c r="M96" i="1"/>
  <c r="M95" i="1"/>
  <c r="M94" i="1"/>
  <c r="M93" i="1"/>
  <c r="M92" i="1"/>
  <c r="M91" i="1"/>
  <c r="M90" i="1"/>
  <c r="M89" i="1"/>
  <c r="M88" i="1"/>
  <c r="M87" i="1"/>
  <c r="M86" i="1"/>
  <c r="M85" i="1"/>
  <c r="M84" i="1"/>
  <c r="M83" i="1"/>
  <c r="M82" i="1"/>
  <c r="M81" i="1"/>
  <c r="M80" i="1"/>
  <c r="M79" i="1"/>
  <c r="M78" i="1"/>
  <c r="M77" i="1"/>
  <c r="M76" i="1"/>
  <c r="M75" i="1"/>
  <c r="M74" i="1"/>
  <c r="M73" i="1"/>
  <c r="M72" i="1"/>
  <c r="M71" i="1"/>
  <c r="M70" i="1"/>
  <c r="M69" i="1"/>
  <c r="M68" i="1"/>
  <c r="M67" i="1"/>
  <c r="M66" i="1"/>
  <c r="M65" i="1"/>
  <c r="M64" i="1"/>
  <c r="M63" i="1"/>
  <c r="M62" i="1"/>
  <c r="M61" i="1"/>
  <c r="M60" i="1"/>
  <c r="M59" i="1"/>
  <c r="M58" i="1"/>
  <c r="M57" i="1"/>
  <c r="M56" i="1"/>
  <c r="M55" i="1"/>
  <c r="M54" i="1"/>
  <c r="M53" i="1"/>
  <c r="M52" i="1"/>
  <c r="M51" i="1"/>
  <c r="M50" i="1"/>
  <c r="M49" i="1"/>
  <c r="M48" i="1"/>
  <c r="M47" i="1"/>
  <c r="M46" i="1"/>
  <c r="M45" i="1"/>
  <c r="M4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J49" i="1" s="1"/>
  <c r="I48" i="1"/>
  <c r="J48" i="1" s="1"/>
  <c r="I47" i="1"/>
  <c r="J47" i="1" s="1"/>
  <c r="I46" i="1"/>
  <c r="J46" i="1" s="1"/>
  <c r="I45" i="1"/>
  <c r="J45" i="1" s="1"/>
  <c r="I44" i="1"/>
  <c r="J44" i="1" s="1"/>
  <c r="I43" i="1"/>
  <c r="J43" i="1" s="1"/>
  <c r="T43" i="1" s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T167" i="1" l="1"/>
  <c r="W167" i="1" s="1"/>
  <c r="T129" i="1"/>
  <c r="W129" i="1" s="1"/>
  <c r="T146" i="1"/>
  <c r="W146" i="1" s="1"/>
  <c r="T171" i="1"/>
  <c r="W171" i="1" s="1"/>
  <c r="T47" i="1"/>
  <c r="T48" i="1"/>
  <c r="T46" i="1"/>
  <c r="T49" i="1"/>
  <c r="I174" i="1"/>
  <c r="M174" i="1"/>
  <c r="Q174" i="1"/>
  <c r="T173" i="1"/>
  <c r="W173" i="1" s="1"/>
  <c r="T169" i="1"/>
  <c r="W169" i="1" s="1"/>
  <c r="T165" i="1"/>
  <c r="W165" i="1" s="1"/>
  <c r="T161" i="1"/>
  <c r="W161" i="1" s="1"/>
  <c r="T157" i="1"/>
  <c r="W157" i="1" s="1"/>
  <c r="T153" i="1"/>
  <c r="W153" i="1" s="1"/>
  <c r="T149" i="1"/>
  <c r="W149" i="1" s="1"/>
  <c r="T145" i="1"/>
  <c r="W145" i="1" s="1"/>
  <c r="T141" i="1"/>
  <c r="W141" i="1" s="1"/>
  <c r="T137" i="1"/>
  <c r="W137" i="1" s="1"/>
  <c r="T133" i="1"/>
  <c r="W133" i="1" s="1"/>
  <c r="T125" i="1"/>
  <c r="W125" i="1" s="1"/>
  <c r="T121" i="1"/>
  <c r="W121" i="1" s="1"/>
  <c r="T117" i="1"/>
  <c r="W117" i="1" s="1"/>
  <c r="T113" i="1"/>
  <c r="W113" i="1" s="1"/>
  <c r="T109" i="1"/>
  <c r="W109" i="1" s="1"/>
  <c r="T105" i="1"/>
  <c r="W105" i="1" s="1"/>
  <c r="T101" i="1"/>
  <c r="W101" i="1" s="1"/>
  <c r="T97" i="1"/>
  <c r="W97" i="1" s="1"/>
  <c r="T93" i="1"/>
  <c r="W93" i="1" s="1"/>
  <c r="T89" i="1"/>
  <c r="W89" i="1" s="1"/>
  <c r="T85" i="1"/>
  <c r="W85" i="1" s="1"/>
  <c r="T81" i="1"/>
  <c r="W81" i="1" s="1"/>
  <c r="T77" i="1"/>
  <c r="W77" i="1" s="1"/>
  <c r="T73" i="1"/>
  <c r="W73" i="1" s="1"/>
  <c r="T69" i="1"/>
  <c r="W69" i="1" s="1"/>
  <c r="T65" i="1"/>
  <c r="W65" i="1" s="1"/>
  <c r="T61" i="1"/>
  <c r="W61" i="1" s="1"/>
  <c r="T57" i="1"/>
  <c r="W57" i="1" s="1"/>
  <c r="T53" i="1"/>
  <c r="W53" i="1" s="1"/>
  <c r="T172" i="1"/>
  <c r="W172" i="1" s="1"/>
  <c r="T168" i="1"/>
  <c r="W168" i="1" s="1"/>
  <c r="T164" i="1"/>
  <c r="W164" i="1" s="1"/>
  <c r="T160" i="1"/>
  <c r="W160" i="1" s="1"/>
  <c r="T156" i="1"/>
  <c r="W156" i="1" s="1"/>
  <c r="T152" i="1"/>
  <c r="W152" i="1" s="1"/>
  <c r="T148" i="1"/>
  <c r="W148" i="1" s="1"/>
  <c r="T144" i="1"/>
  <c r="W144" i="1" s="1"/>
  <c r="T140" i="1"/>
  <c r="W140" i="1" s="1"/>
  <c r="T136" i="1"/>
  <c r="W136" i="1" s="1"/>
  <c r="T132" i="1"/>
  <c r="W132" i="1" s="1"/>
  <c r="T128" i="1"/>
  <c r="W128" i="1" s="1"/>
  <c r="T124" i="1"/>
  <c r="W124" i="1" s="1"/>
  <c r="T120" i="1"/>
  <c r="W120" i="1" s="1"/>
  <c r="T116" i="1"/>
  <c r="W116" i="1" s="1"/>
  <c r="T112" i="1"/>
  <c r="W112" i="1" s="1"/>
  <c r="T108" i="1"/>
  <c r="W108" i="1" s="1"/>
  <c r="T104" i="1"/>
  <c r="W104" i="1" s="1"/>
  <c r="T100" i="1"/>
  <c r="W100" i="1" s="1"/>
  <c r="T96" i="1"/>
  <c r="W96" i="1" s="1"/>
  <c r="T92" i="1"/>
  <c r="W92" i="1" s="1"/>
  <c r="T88" i="1"/>
  <c r="W88" i="1" s="1"/>
  <c r="T84" i="1"/>
  <c r="W84" i="1" s="1"/>
  <c r="T80" i="1"/>
  <c r="W80" i="1" s="1"/>
  <c r="T76" i="1"/>
  <c r="W76" i="1" s="1"/>
  <c r="T72" i="1"/>
  <c r="W72" i="1" s="1"/>
  <c r="T68" i="1"/>
  <c r="W68" i="1" s="1"/>
  <c r="T64" i="1"/>
  <c r="W64" i="1" s="1"/>
  <c r="T60" i="1"/>
  <c r="W60" i="1" s="1"/>
  <c r="T56" i="1"/>
  <c r="W56" i="1" s="1"/>
  <c r="T52" i="1"/>
  <c r="W52" i="1" s="1"/>
  <c r="T163" i="1"/>
  <c r="W163" i="1" s="1"/>
  <c r="T162" i="1"/>
  <c r="W162" i="1" s="1"/>
  <c r="T154" i="1"/>
  <c r="W154" i="1" s="1"/>
  <c r="T138" i="1"/>
  <c r="W138" i="1" s="1"/>
  <c r="T130" i="1"/>
  <c r="W130" i="1" s="1"/>
  <c r="T122" i="1"/>
  <c r="W122" i="1" s="1"/>
  <c r="T114" i="1"/>
  <c r="W114" i="1" s="1"/>
  <c r="T106" i="1"/>
  <c r="W106" i="1" s="1"/>
  <c r="T98" i="1"/>
  <c r="W98" i="1" s="1"/>
  <c r="T90" i="1"/>
  <c r="W90" i="1" s="1"/>
  <c r="T82" i="1"/>
  <c r="W82" i="1" s="1"/>
  <c r="T74" i="1"/>
  <c r="W74" i="1" s="1"/>
  <c r="T66" i="1"/>
  <c r="W66" i="1" s="1"/>
  <c r="T58" i="1"/>
  <c r="W58" i="1" s="1"/>
  <c r="T50" i="1"/>
  <c r="W50" i="1" s="1"/>
  <c r="T159" i="1"/>
  <c r="W159" i="1" s="1"/>
  <c r="T151" i="1"/>
  <c r="W151" i="1" s="1"/>
  <c r="T143" i="1"/>
  <c r="W143" i="1" s="1"/>
  <c r="T135" i="1"/>
  <c r="W135" i="1" s="1"/>
  <c r="T127" i="1"/>
  <c r="W127" i="1" s="1"/>
  <c r="T119" i="1"/>
  <c r="W119" i="1" s="1"/>
  <c r="T111" i="1"/>
  <c r="W111" i="1" s="1"/>
  <c r="T103" i="1"/>
  <c r="W103" i="1" s="1"/>
  <c r="T95" i="1"/>
  <c r="W95" i="1" s="1"/>
  <c r="T87" i="1"/>
  <c r="W87" i="1" s="1"/>
  <c r="T79" i="1"/>
  <c r="W79" i="1" s="1"/>
  <c r="T71" i="1"/>
  <c r="W71" i="1" s="1"/>
  <c r="T63" i="1"/>
  <c r="W63" i="1" s="1"/>
  <c r="T55" i="1"/>
  <c r="W55" i="1" s="1"/>
  <c r="T170" i="1"/>
  <c r="W170" i="1" s="1"/>
  <c r="T158" i="1"/>
  <c r="W158" i="1" s="1"/>
  <c r="T150" i="1"/>
  <c r="W150" i="1" s="1"/>
  <c r="T142" i="1"/>
  <c r="W142" i="1" s="1"/>
  <c r="T134" i="1"/>
  <c r="W134" i="1" s="1"/>
  <c r="T126" i="1"/>
  <c r="W126" i="1" s="1"/>
  <c r="T118" i="1"/>
  <c r="W118" i="1" s="1"/>
  <c r="T110" i="1"/>
  <c r="W110" i="1" s="1"/>
  <c r="T102" i="1"/>
  <c r="W102" i="1" s="1"/>
  <c r="T94" i="1"/>
  <c r="W94" i="1" s="1"/>
  <c r="T86" i="1"/>
  <c r="W86" i="1" s="1"/>
  <c r="T78" i="1"/>
  <c r="W78" i="1" s="1"/>
  <c r="T70" i="1"/>
  <c r="W70" i="1" s="1"/>
  <c r="T62" i="1"/>
  <c r="W62" i="1" s="1"/>
  <c r="T54" i="1"/>
  <c r="W54" i="1" s="1"/>
  <c r="T166" i="1"/>
  <c r="W166" i="1" s="1"/>
  <c r="T155" i="1"/>
  <c r="W155" i="1" s="1"/>
  <c r="T147" i="1"/>
  <c r="W147" i="1" s="1"/>
  <c r="T139" i="1"/>
  <c r="W139" i="1" s="1"/>
  <c r="T131" i="1"/>
  <c r="W131" i="1" s="1"/>
  <c r="T123" i="1"/>
  <c r="W123" i="1" s="1"/>
  <c r="T115" i="1"/>
  <c r="W115" i="1" s="1"/>
  <c r="T107" i="1"/>
  <c r="W107" i="1" s="1"/>
  <c r="T99" i="1"/>
  <c r="W99" i="1" s="1"/>
  <c r="T91" i="1"/>
  <c r="W91" i="1" s="1"/>
  <c r="T83" i="1"/>
  <c r="W83" i="1" s="1"/>
  <c r="T75" i="1"/>
  <c r="W75" i="1" s="1"/>
  <c r="T67" i="1"/>
  <c r="W67" i="1" s="1"/>
  <c r="T59" i="1"/>
  <c r="W59" i="1" s="1"/>
  <c r="T51" i="1"/>
  <c r="W51" i="1" s="1"/>
  <c r="R174" i="1" l="1"/>
  <c r="F29" i="1" s="1"/>
  <c r="H32" i="1" s="1"/>
  <c r="J174" i="1" a="1"/>
  <c r="J174" i="1" s="1"/>
  <c r="S174" i="1" a="1"/>
  <c r="S174" i="1" s="1"/>
  <c r="N174" i="1" a="1"/>
  <c r="N174" i="1" s="1"/>
  <c r="T45" i="1"/>
  <c r="T44" i="1"/>
  <c r="U43" i="1" l="1"/>
  <c r="W43" i="1" s="1"/>
  <c r="U44" i="1"/>
  <c r="U47" i="1"/>
  <c r="U63" i="1"/>
  <c r="U79" i="1"/>
  <c r="U95" i="1"/>
  <c r="U111" i="1"/>
  <c r="U127" i="1"/>
  <c r="U143" i="1"/>
  <c r="U159" i="1"/>
  <c r="U48" i="1"/>
  <c r="U76" i="1"/>
  <c r="U108" i="1"/>
  <c r="U144" i="1"/>
  <c r="U49" i="1"/>
  <c r="U77" i="1"/>
  <c r="U109" i="1"/>
  <c r="U141" i="1"/>
  <c r="U173" i="1"/>
  <c r="U58" i="1"/>
  <c r="U74" i="1"/>
  <c r="U90" i="1"/>
  <c r="U106" i="1"/>
  <c r="U122" i="1"/>
  <c r="U138" i="1"/>
  <c r="U154" i="1"/>
  <c r="U170" i="1"/>
  <c r="U80" i="1"/>
  <c r="U112" i="1"/>
  <c r="U140" i="1"/>
  <c r="U172" i="1"/>
  <c r="U73" i="1"/>
  <c r="U105" i="1"/>
  <c r="U137" i="1"/>
  <c r="U169" i="1"/>
  <c r="U51" i="1"/>
  <c r="U67" i="1"/>
  <c r="U83" i="1"/>
  <c r="U99" i="1"/>
  <c r="U115" i="1"/>
  <c r="U131" i="1"/>
  <c r="U147" i="1"/>
  <c r="U163" i="1"/>
  <c r="U52" i="1"/>
  <c r="U84" i="1"/>
  <c r="U116" i="1"/>
  <c r="U152" i="1"/>
  <c r="U53" i="1"/>
  <c r="U85" i="1"/>
  <c r="U117" i="1"/>
  <c r="U149" i="1"/>
  <c r="U46" i="1"/>
  <c r="U62" i="1"/>
  <c r="U78" i="1"/>
  <c r="U94" i="1"/>
  <c r="U110" i="1"/>
  <c r="U126" i="1"/>
  <c r="U142" i="1"/>
  <c r="U158" i="1"/>
  <c r="U56" i="1"/>
  <c r="U88" i="1"/>
  <c r="U120" i="1"/>
  <c r="U148" i="1"/>
  <c r="U45" i="1"/>
  <c r="U81" i="1"/>
  <c r="U113" i="1"/>
  <c r="U145" i="1"/>
  <c r="U55" i="1"/>
  <c r="U71" i="1"/>
  <c r="U87" i="1"/>
  <c r="U103" i="1"/>
  <c r="U119" i="1"/>
  <c r="U135" i="1"/>
  <c r="U151" i="1"/>
  <c r="U167" i="1"/>
  <c r="U60" i="1"/>
  <c r="U92" i="1"/>
  <c r="U124" i="1"/>
  <c r="U160" i="1"/>
  <c r="U61" i="1"/>
  <c r="U93" i="1"/>
  <c r="U125" i="1"/>
  <c r="U157" i="1"/>
  <c r="U50" i="1"/>
  <c r="U66" i="1"/>
  <c r="U82" i="1"/>
  <c r="U98" i="1"/>
  <c r="U75" i="1"/>
  <c r="U139" i="1"/>
  <c r="U100" i="1"/>
  <c r="U101" i="1"/>
  <c r="U70" i="1"/>
  <c r="U118" i="1"/>
  <c r="U150" i="1"/>
  <c r="U72" i="1"/>
  <c r="U136" i="1"/>
  <c r="U65" i="1"/>
  <c r="U129" i="1"/>
  <c r="U107" i="1"/>
  <c r="U171" i="1"/>
  <c r="U168" i="1"/>
  <c r="U165" i="1"/>
  <c r="U102" i="1"/>
  <c r="U134" i="1"/>
  <c r="U166" i="1"/>
  <c r="U104" i="1"/>
  <c r="U164" i="1"/>
  <c r="U97" i="1"/>
  <c r="U161" i="1"/>
  <c r="U59" i="1"/>
  <c r="U123" i="1"/>
  <c r="U68" i="1"/>
  <c r="U69" i="1"/>
  <c r="U54" i="1"/>
  <c r="U114" i="1"/>
  <c r="U146" i="1"/>
  <c r="U64" i="1"/>
  <c r="U128" i="1"/>
  <c r="U57" i="1"/>
  <c r="U121" i="1"/>
  <c r="U91" i="1"/>
  <c r="U155" i="1"/>
  <c r="U132" i="1"/>
  <c r="U133" i="1"/>
  <c r="U86" i="1"/>
  <c r="U130" i="1"/>
  <c r="U162" i="1"/>
  <c r="U96" i="1"/>
  <c r="U156" i="1"/>
  <c r="U89" i="1"/>
  <c r="U153" i="1"/>
  <c r="T174" i="1" a="1"/>
  <c r="T174" i="1" s="1"/>
  <c r="W44" i="1" l="1"/>
  <c r="W49" i="1"/>
  <c r="W48" i="1"/>
  <c r="W47" i="1"/>
  <c r="W45" i="1"/>
  <c r="W46" i="1"/>
  <c r="W174" i="1" l="1" a="1"/>
  <c r="W174" i="1" s="1"/>
  <c r="U174" i="1" a="1"/>
  <c r="U174" i="1" s="1"/>
</calcChain>
</file>

<file path=xl/comments1.xml><?xml version="1.0" encoding="utf-8"?>
<comments xmlns="http://schemas.openxmlformats.org/spreadsheetml/2006/main">
  <authors>
    <author>Albert</author>
  </authors>
  <commentList>
    <comment ref="D14" authorId="0" shapeId="0">
      <text>
        <r>
          <rPr>
            <sz val="9"/>
            <color indexed="81"/>
            <rFont val="Tahoma"/>
            <family val="2"/>
          </rPr>
          <t xml:space="preserve">Trobareu aquest codi a:
https://www.ideandorra.ad/geoportal/index.jsp?lang=ca
</t>
        </r>
      </text>
    </comment>
    <comment ref="D22" authorId="0" shapeId="0">
      <text>
        <r>
          <rPr>
            <sz val="9"/>
            <color indexed="81"/>
            <rFont val="Tahoma"/>
            <family val="2"/>
          </rPr>
          <t xml:space="preserve">Tots els costos econòmics associats al funcionament de l’ITC, com ara el manteniment, les reparacions, els controls, la substitució de la instal·lació, l’energia elèctrica necessària per al funcionament del sistema, i la part proporcional de les retribucions de l’encarregat o del conserge per a la neteja de la sala de producció de l’ITC
</t>
        </r>
      </text>
    </comment>
    <comment ref="D23" authorId="0" shapeId="0">
      <text>
        <r>
          <rPr>
            <sz val="9"/>
            <color indexed="81"/>
            <rFont val="Tahoma"/>
            <family val="2"/>
          </rPr>
          <t>Tots els costos econòmics relatius a l’energia necessària per a la producció d’energia tèrmica de la ITC, excloent l’energia elèctrica per al funcionament del sistema. Aquestes despeses es divideixen en les despeses individuals del consum d’energia, atribuïbles a cada unitat immobiliària, i a les despeses comunes del consum d’energia</t>
        </r>
      </text>
    </comment>
    <comment ref="D28" authorId="0" shapeId="0">
      <text>
        <r>
          <rPr>
            <sz val="9"/>
            <color indexed="81"/>
            <rFont val="Tahoma"/>
            <family val="2"/>
          </rPr>
          <t xml:space="preserve">Càlcul teòric segons informacions introduïdes a la plantilla
</t>
        </r>
      </text>
    </comment>
    <comment ref="D29" authorId="0" shapeId="0">
      <text>
        <r>
          <rPr>
            <sz val="9"/>
            <color indexed="81"/>
            <rFont val="Tahoma"/>
            <family val="2"/>
          </rPr>
          <t xml:space="preserve">Sumatori dels consums individulals
</t>
        </r>
      </text>
    </comment>
    <comment ref="F42" authorId="0" shapeId="0">
      <text>
        <r>
          <rPr>
            <sz val="9"/>
            <color indexed="81"/>
            <rFont val="Tahoma"/>
            <family val="2"/>
          </rPr>
          <t>La part corresponent de participació a l’edifici que constitueix la seva propietat, basada en l’establert per la divisió horitzontal de la finca vigent, o en el seu defecte al coeficient de participació que el conjunt de propietaris acordin per a cada unitat immobiliària. En tot cas, les superfícies considerades únicament contemplen les zones calefactades</t>
        </r>
      </text>
    </comment>
  </commentList>
</comments>
</file>

<file path=xl/sharedStrings.xml><?xml version="1.0" encoding="utf-8"?>
<sst xmlns="http://schemas.openxmlformats.org/spreadsheetml/2006/main" count="146" uniqueCount="117">
  <si>
    <t>Unitat immobiliària</t>
  </si>
  <si>
    <t>Coeficient</t>
  </si>
  <si>
    <t>Calefacció</t>
  </si>
  <si>
    <t>Refrigeració</t>
  </si>
  <si>
    <t>Nom de l'edifici</t>
  </si>
  <si>
    <t>Adreça</t>
  </si>
  <si>
    <t>CESI</t>
  </si>
  <si>
    <t>Administrador</t>
  </si>
  <si>
    <t>Exercici del repartiment</t>
  </si>
  <si>
    <t>Data inici període</t>
  </si>
  <si>
    <t>Data final període</t>
  </si>
  <si>
    <t>Aigua Calenta Sanitària</t>
  </si>
  <si>
    <t>General</t>
  </si>
  <si>
    <t>Consideracions</t>
  </si>
  <si>
    <t>1. informacions generals</t>
  </si>
  <si>
    <t>2. Consums i repartiment de costos</t>
  </si>
  <si>
    <t>Sistema de distribució de calor</t>
  </si>
  <si>
    <t>Agent energètic</t>
  </si>
  <si>
    <t>Poder calorífic superior</t>
  </si>
  <si>
    <t>Energies fòssils</t>
  </si>
  <si>
    <t>Gasoil</t>
  </si>
  <si>
    <t>Fusta</t>
  </si>
  <si>
    <t>Troncs</t>
  </si>
  <si>
    <t>Plaquetes de fusta</t>
  </si>
  <si>
    <t>Pellets</t>
  </si>
  <si>
    <t>Unitats</t>
  </si>
  <si>
    <t>KWh/l</t>
  </si>
  <si>
    <t>KWh/m3</t>
  </si>
  <si>
    <t>KWh/kg</t>
  </si>
  <si>
    <t>KWh/Kg</t>
  </si>
  <si>
    <t>kWh/kg</t>
  </si>
  <si>
    <t>Gas natural</t>
  </si>
  <si>
    <t>Gas propà</t>
  </si>
  <si>
    <t>Gas butà</t>
  </si>
  <si>
    <t>Sistema de distribució</t>
  </si>
  <si>
    <t>Consum (kWh)</t>
  </si>
  <si>
    <t>Euro/l</t>
  </si>
  <si>
    <t>Euro/kg</t>
  </si>
  <si>
    <t>Poder calorífic</t>
  </si>
  <si>
    <t>Totals</t>
  </si>
  <si>
    <t>-</t>
  </si>
  <si>
    <t>Elèctric</t>
  </si>
  <si>
    <t>KWh</t>
  </si>
  <si>
    <t>Cost (€)</t>
  </si>
  <si>
    <t>Desembre</t>
  </si>
  <si>
    <t>Novembre</t>
  </si>
  <si>
    <t>Octubre</t>
  </si>
  <si>
    <t>Setembre</t>
  </si>
  <si>
    <t>Agost</t>
  </si>
  <si>
    <t>Juliol</t>
  </si>
  <si>
    <t>Juny</t>
  </si>
  <si>
    <t>Maig</t>
  </si>
  <si>
    <t>Abril</t>
  </si>
  <si>
    <t>Març</t>
  </si>
  <si>
    <t>Febrer</t>
  </si>
  <si>
    <t>Gener</t>
  </si>
  <si>
    <t>Temperatura Mitjana anual (ºC)</t>
  </si>
  <si>
    <t>Mitjana</t>
  </si>
  <si>
    <t>Periodicitat</t>
  </si>
  <si>
    <t>Anual</t>
  </si>
  <si>
    <t>Mensual</t>
  </si>
  <si>
    <t>Despeses de consum d'energia</t>
  </si>
  <si>
    <t>Despeses de funcionament</t>
  </si>
  <si>
    <t>Costos comuns d'energia</t>
  </si>
  <si>
    <t>Costos individuals d'energia</t>
  </si>
  <si>
    <t>Costos de funcionament</t>
  </si>
  <si>
    <t>l</t>
  </si>
  <si>
    <t>m3</t>
  </si>
  <si>
    <t>kg</t>
  </si>
  <si>
    <t>Consum (kWh)4</t>
  </si>
  <si>
    <t>Cost (€)5</t>
  </si>
  <si>
    <t>Cost (€)8</t>
  </si>
  <si>
    <t>Preu mig de l'agent energètic</t>
  </si>
  <si>
    <t>Euro/kWh</t>
  </si>
  <si>
    <t>Euro</t>
  </si>
  <si>
    <t>Energia consumida calculada</t>
  </si>
  <si>
    <t>Energia consumida mesurada</t>
  </si>
  <si>
    <t>kWh</t>
  </si>
  <si>
    <t>Individual - NO APLICA</t>
  </si>
  <si>
    <t>Elèctric mixt Andorra</t>
  </si>
  <si>
    <t>Factor d'emissió (gCO2 eq/kWh)</t>
  </si>
  <si>
    <t>Lectura inici període (kWh)</t>
  </si>
  <si>
    <t>Lectura fi període (kWh)</t>
  </si>
  <si>
    <t>Lectura inici període2 (kWh)</t>
  </si>
  <si>
    <t>Lectura fi període3 (kWh)</t>
  </si>
  <si>
    <r>
      <t>Emissions CO</t>
    </r>
    <r>
      <rPr>
        <b/>
        <vertAlign val="subscript"/>
        <sz val="14"/>
        <color theme="1"/>
        <rFont val="Calibri"/>
        <family val="2"/>
        <scheme val="minor"/>
      </rPr>
      <t>2</t>
    </r>
  </si>
  <si>
    <r>
      <t>Euro/m</t>
    </r>
    <r>
      <rPr>
        <vertAlign val="superscript"/>
        <sz val="11"/>
        <color theme="1"/>
        <rFont val="Calibri Light"/>
        <family val="2"/>
        <scheme val="major"/>
      </rPr>
      <t>3</t>
    </r>
  </si>
  <si>
    <t>Uneix radiadors - Repartidors de costos</t>
  </si>
  <si>
    <t>Uneix unitats immobiliàries - Comptadors calorimètrics</t>
  </si>
  <si>
    <t>Uneix unitats immobiliàries - Comptadors volumètrics</t>
  </si>
  <si>
    <t>Total de costos</t>
  </si>
  <si>
    <t>Euros (€)</t>
  </si>
  <si>
    <t>Euros (€)2</t>
  </si>
  <si>
    <t>Euros (€)3</t>
  </si>
  <si>
    <t>Euros (€)4</t>
  </si>
  <si>
    <t>Temperatura ACS</t>
  </si>
  <si>
    <t>Consum (kWh)2</t>
  </si>
  <si>
    <t>Logo Administrador</t>
  </si>
  <si>
    <t>Amb el suport i col·laboració de</t>
  </si>
  <si>
    <t>(Modificar només les cel·les en gris)</t>
  </si>
  <si>
    <r>
      <t>Superfície calefactada (m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)</t>
    </r>
  </si>
  <si>
    <t>Preu mig de l'energia consumida</t>
  </si>
  <si>
    <t>Energia necessària per generar ACS</t>
  </si>
  <si>
    <t>Preu mig energètic per generar ACS</t>
  </si>
  <si>
    <t>Euro/KWh</t>
  </si>
  <si>
    <t>Euros/m3</t>
  </si>
  <si>
    <t>(*)</t>
  </si>
  <si>
    <t>(*) En el cas de que el sistema de producció sigui una bomba de calor, el cost individual a repercutir sobre l'usuari final ha de tenir en compte el rendiment estacional del sistema.</t>
  </si>
  <si>
    <t>ID
(Aplicar l'autofiltre per la correcta visualització)</t>
  </si>
  <si>
    <r>
      <t>Lectura inici període6 (m</t>
    </r>
    <r>
      <rPr>
        <b/>
        <vertAlign val="super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>)</t>
    </r>
  </si>
  <si>
    <r>
      <t>Lectura fi període7 (m</t>
    </r>
    <r>
      <rPr>
        <b/>
        <vertAlign val="super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>)</t>
    </r>
  </si>
  <si>
    <r>
      <t>Consum (m</t>
    </r>
    <r>
      <rPr>
        <b/>
        <vertAlign val="super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>)</t>
    </r>
  </si>
  <si>
    <t xml:space="preserve">Eficiència </t>
  </si>
  <si>
    <r>
      <t xml:space="preserve">Repartiment dels costos en instal·lacions tèrmiques centralitzades que donin servei a més d'un usuari
</t>
    </r>
    <r>
      <rPr>
        <sz val="9"/>
        <color theme="0"/>
        <rFont val="Calibri"/>
        <family val="2"/>
        <scheme val="minor"/>
      </rPr>
      <t>V03_08/03/2021</t>
    </r>
  </si>
  <si>
    <t>Les despeses associades a una instal·lació tèrmica centralitzada s'han de repercutir tal i com s'indica a la imatge següent:</t>
  </si>
  <si>
    <r>
      <rPr>
        <b/>
        <sz val="14"/>
        <color rgb="FF404040"/>
        <rFont val="Arial"/>
        <family val="2"/>
      </rPr>
      <t>La Llei 21/2018, del 13 de setembre, d'impuls de la transició energètica i del canvi climàtic (Litecc)</t>
    </r>
    <r>
      <rPr>
        <sz val="14"/>
        <color rgb="FF404040"/>
        <rFont val="Arial"/>
        <family val="2"/>
      </rPr>
      <t xml:space="preserve"> estableix que el sistema de repartiment dels costos de calefacció, aigua calenta i refrigeraciós'ha de definir via reglamentària (Art. 32). </t>
    </r>
  </si>
  <si>
    <r>
      <t xml:space="preserve">Aquesta plantilla per al càlcul del repartiment de costos en instal·lacions tèrmiques centralitzades (ITC) ha estat realitzada d'acord al </t>
    </r>
    <r>
      <rPr>
        <b/>
        <sz val="14"/>
        <color theme="1"/>
        <rFont val="Calibri"/>
        <family val="2"/>
        <scheme val="minor"/>
      </rPr>
      <t xml:space="preserve">Reglament relatiu al repartiment de costos en ITC que donen servei a més d’un usuari </t>
    </r>
    <r>
      <rPr>
        <sz val="14"/>
        <color theme="1"/>
        <rFont val="Calibri"/>
        <family val="2"/>
        <scheme val="minor"/>
      </rPr>
      <t>(Decret del 29/07/2020, BOPA 98 any 2020). 
Podeu consultar aquesta reglament a través del codi QR següent o bé accedint aquí:</t>
    </r>
    <r>
      <rPr>
        <sz val="14"/>
        <color rgb="FF0070C0"/>
        <rFont val="Calibri"/>
        <family val="2"/>
        <scheme val="minor"/>
      </rPr>
      <t xml:space="preserve">
https://www.bopa.ad/bopa/032098/Documents/GR20200730_14_46_05.pdf</t>
    </r>
    <r>
      <rPr>
        <sz val="14"/>
        <color theme="1"/>
        <rFont val="Calibri"/>
        <family val="2"/>
        <scheme val="minor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</si>
</sst>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tones&quot;"/>
    <numFmt numFmtId="165" formatCode="#,##0.0000"/>
  </numFmts>
  <fonts count="2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26"/>
      <color theme="1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9"/>
      <color indexed="81"/>
      <name val="Tahoma"/>
      <family val="2"/>
    </font>
    <font>
      <b/>
      <vertAlign val="subscript"/>
      <sz val="14"/>
      <color theme="1"/>
      <name val="Calibri"/>
      <family val="2"/>
      <scheme val="minor"/>
    </font>
    <font>
      <b/>
      <sz val="11"/>
      <color theme="1"/>
      <name val="Calibri Light"/>
      <family val="2"/>
      <scheme val="major"/>
    </font>
    <font>
      <sz val="11"/>
      <color theme="1"/>
      <name val="Calibri Light"/>
      <family val="2"/>
      <scheme val="major"/>
    </font>
    <font>
      <sz val="11"/>
      <color rgb="FF000000"/>
      <name val="Calibri Light"/>
      <family val="2"/>
      <scheme val="major"/>
    </font>
    <font>
      <vertAlign val="superscript"/>
      <sz val="11"/>
      <color theme="1"/>
      <name val="Calibri Light"/>
      <family val="2"/>
      <scheme val="major"/>
    </font>
    <font>
      <sz val="11"/>
      <color rgb="FF000000"/>
      <name val="Calibri"/>
      <family val="2"/>
      <scheme val="minor"/>
    </font>
    <font>
      <i/>
      <sz val="9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 Unicode MS"/>
      <family val="2"/>
    </font>
    <font>
      <sz val="14"/>
      <color rgb="FF0070C0"/>
      <name val="Calibri"/>
      <family val="2"/>
      <scheme val="minor"/>
    </font>
    <font>
      <sz val="14"/>
      <color rgb="FF404040"/>
      <name val="Arial"/>
      <family val="2"/>
    </font>
    <font>
      <b/>
      <sz val="14"/>
      <color rgb="FF40404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174A7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0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medium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medium">
        <color theme="1"/>
      </right>
      <top style="thin">
        <color theme="0"/>
      </top>
      <bottom style="thin">
        <color theme="0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medium">
        <color theme="1"/>
      </right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 style="medium">
        <color theme="1"/>
      </right>
      <top style="thin">
        <color theme="1"/>
      </top>
      <bottom style="medium">
        <color theme="1"/>
      </bottom>
      <diagonal/>
    </border>
    <border>
      <left/>
      <right style="thin">
        <color theme="1"/>
      </right>
      <top style="thin">
        <color theme="1"/>
      </top>
      <bottom style="medium">
        <color theme="1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0"/>
      </bottom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 style="medium">
        <color theme="1"/>
      </left>
      <right/>
      <top/>
      <bottom/>
      <diagonal/>
    </border>
    <border>
      <left style="thin">
        <color theme="1"/>
      </left>
      <right style="thin">
        <color theme="1"/>
      </right>
      <top/>
      <bottom style="medium">
        <color theme="1"/>
      </bottom>
      <diagonal/>
    </border>
    <border>
      <left style="thin">
        <color theme="1"/>
      </left>
      <right/>
      <top style="thin">
        <color theme="1"/>
      </top>
      <bottom style="medium">
        <color theme="1"/>
      </bottom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/>
      <bottom/>
      <diagonal/>
    </border>
    <border>
      <left style="medium">
        <color theme="1"/>
      </left>
      <right style="thin">
        <color theme="1"/>
      </right>
      <top style="medium">
        <color theme="1"/>
      </top>
      <bottom/>
      <diagonal/>
    </border>
    <border>
      <left style="thin">
        <color theme="1"/>
      </left>
      <right style="thin">
        <color theme="1"/>
      </right>
      <top style="medium">
        <color theme="1"/>
      </top>
      <bottom/>
      <diagonal/>
    </border>
    <border>
      <left style="thin">
        <color theme="1"/>
      </left>
      <right style="medium">
        <color theme="1"/>
      </right>
      <top style="medium">
        <color theme="1"/>
      </top>
      <bottom/>
      <diagonal/>
    </border>
    <border>
      <left/>
      <right style="thin">
        <color theme="1"/>
      </right>
      <top style="medium">
        <color theme="1"/>
      </top>
      <bottom/>
      <diagonal/>
    </border>
    <border>
      <left style="medium">
        <color theme="1"/>
      </left>
      <right/>
      <top/>
      <bottom style="medium">
        <color theme="0"/>
      </bottom>
      <diagonal/>
    </border>
    <border>
      <left style="medium">
        <color theme="1"/>
      </left>
      <right/>
      <top style="medium">
        <color theme="0"/>
      </top>
      <bottom style="medium">
        <color theme="0"/>
      </bottom>
      <diagonal/>
    </border>
    <border>
      <left style="medium">
        <color theme="1"/>
      </left>
      <right/>
      <top style="medium">
        <color theme="0"/>
      </top>
      <bottom/>
      <diagonal/>
    </border>
    <border>
      <left style="medium">
        <color theme="1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thin">
        <color theme="1"/>
      </top>
      <bottom/>
      <diagonal/>
    </border>
    <border>
      <left style="thin">
        <color theme="1"/>
      </left>
      <right style="medium">
        <color theme="1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medium">
        <color theme="1"/>
      </left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 style="medium">
        <color theme="1"/>
      </left>
      <right style="thin">
        <color theme="1"/>
      </right>
      <top/>
      <bottom style="medium">
        <color theme="1"/>
      </bottom>
      <diagonal/>
    </border>
    <border>
      <left style="thin">
        <color theme="1"/>
      </left>
      <right style="medium">
        <color theme="1"/>
      </right>
      <top/>
      <bottom style="medium">
        <color theme="1"/>
      </bottom>
      <diagonal/>
    </border>
    <border>
      <left style="thin">
        <color theme="1"/>
      </left>
      <right/>
      <top/>
      <bottom style="medium">
        <color theme="1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medium">
        <color theme="1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medium">
        <color theme="0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/>
      <diagonal/>
    </border>
    <border>
      <left style="thin">
        <color theme="0"/>
      </left>
      <right style="thin">
        <color theme="0"/>
      </right>
      <top style="medium">
        <color theme="0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thin">
        <color theme="1"/>
      </top>
      <bottom style="thin">
        <color theme="1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medium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1"/>
      </bottom>
      <diagonal/>
    </border>
    <border>
      <left style="medium">
        <color theme="0"/>
      </left>
      <right style="thin">
        <color theme="0"/>
      </right>
      <top/>
      <bottom style="medium">
        <color theme="0"/>
      </bottom>
      <diagonal/>
    </border>
    <border>
      <left/>
      <right style="thin">
        <color theme="0"/>
      </right>
      <top style="medium">
        <color theme="0"/>
      </top>
      <bottom style="medium">
        <color theme="0"/>
      </bottom>
      <diagonal/>
    </border>
    <border>
      <left style="thin">
        <color theme="0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theme="0"/>
      </right>
      <top style="thin">
        <color theme="1"/>
      </top>
      <bottom style="thin">
        <color theme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/>
      <diagonal/>
    </border>
    <border>
      <left style="thin">
        <color theme="1"/>
      </left>
      <right/>
      <top style="thin">
        <color theme="0"/>
      </top>
      <bottom style="thin">
        <color theme="0"/>
      </bottom>
      <diagonal/>
    </border>
    <border>
      <left style="medium">
        <color theme="1"/>
      </left>
      <right style="medium">
        <color theme="1"/>
      </right>
      <top style="thin">
        <color theme="0"/>
      </top>
      <bottom style="medium">
        <color theme="1"/>
      </bottom>
      <diagonal/>
    </border>
    <border>
      <left style="thin">
        <color rgb="FF174A7C"/>
      </left>
      <right style="medium">
        <color theme="1"/>
      </right>
      <top style="medium">
        <color theme="1"/>
      </top>
      <bottom style="thin">
        <color rgb="FF174A7C"/>
      </bottom>
      <diagonal/>
    </border>
    <border>
      <left style="thin">
        <color theme="0"/>
      </left>
      <right style="medium">
        <color theme="1"/>
      </right>
      <top/>
      <bottom style="thin">
        <color theme="0"/>
      </bottom>
      <diagonal/>
    </border>
    <border>
      <left style="thin">
        <color rgb="FF174A7C"/>
      </left>
      <right style="medium">
        <color theme="1"/>
      </right>
      <top style="thin">
        <color rgb="FF174A7C"/>
      </top>
      <bottom style="thin">
        <color rgb="FF174A7C"/>
      </bottom>
      <diagonal/>
    </border>
    <border>
      <left style="thin">
        <color rgb="FF174A7C"/>
      </left>
      <right style="medium">
        <color theme="1"/>
      </right>
      <top style="thin">
        <color rgb="FF174A7C"/>
      </top>
      <bottom/>
      <diagonal/>
    </border>
    <border>
      <left/>
      <right style="thin">
        <color rgb="FF174A7C"/>
      </right>
      <top style="thin">
        <color theme="0"/>
      </top>
      <bottom/>
      <diagonal/>
    </border>
    <border>
      <left style="thin">
        <color rgb="FF174A7C"/>
      </left>
      <right style="thin">
        <color rgb="FF174A7C"/>
      </right>
      <top style="thin">
        <color theme="0"/>
      </top>
      <bottom/>
      <diagonal/>
    </border>
    <border>
      <left style="thin">
        <color rgb="FF174A7C"/>
      </left>
      <right/>
      <top style="thin">
        <color theme="0"/>
      </top>
      <bottom/>
      <diagonal/>
    </border>
    <border>
      <left style="thin">
        <color theme="1"/>
      </left>
      <right style="medium">
        <color theme="1"/>
      </right>
      <top/>
      <bottom/>
      <diagonal/>
    </border>
    <border>
      <left style="medium">
        <color theme="1"/>
      </left>
      <right/>
      <top style="thin">
        <color theme="1"/>
      </top>
      <bottom style="medium">
        <color theme="1"/>
      </bottom>
      <diagonal/>
    </border>
    <border>
      <left/>
      <right/>
      <top style="thin">
        <color theme="1"/>
      </top>
      <bottom style="medium">
        <color theme="1"/>
      </bottom>
      <diagonal/>
    </border>
    <border>
      <left style="thin">
        <color theme="1"/>
      </left>
      <right/>
      <top style="medium">
        <color theme="1"/>
      </top>
      <bottom/>
      <diagonal/>
    </border>
    <border>
      <left/>
      <right style="medium">
        <color theme="1"/>
      </right>
      <top style="thin">
        <color theme="1"/>
      </top>
      <bottom/>
      <diagonal/>
    </border>
    <border>
      <left/>
      <right style="medium">
        <color theme="1"/>
      </right>
      <top/>
      <bottom style="medium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0"/>
      </left>
      <right/>
      <top style="medium">
        <color theme="0"/>
      </top>
      <bottom/>
      <diagonal/>
    </border>
    <border>
      <left style="medium">
        <color theme="0"/>
      </left>
      <right/>
      <top/>
      <bottom/>
      <diagonal/>
    </border>
    <border>
      <left style="medium">
        <color theme="0"/>
      </left>
      <right/>
      <top/>
      <bottom style="medium">
        <color theme="0"/>
      </bottom>
      <diagonal/>
    </border>
    <border>
      <left style="thin">
        <color theme="0"/>
      </left>
      <right style="thin">
        <color theme="1"/>
      </right>
      <top style="thin">
        <color theme="0"/>
      </top>
      <bottom/>
      <diagonal/>
    </border>
    <border>
      <left style="thin">
        <color theme="0"/>
      </left>
      <right style="thin">
        <color theme="1"/>
      </right>
      <top/>
      <bottom/>
      <diagonal/>
    </border>
    <border>
      <left style="thin">
        <color theme="0"/>
      </left>
      <right style="thin">
        <color theme="1"/>
      </right>
      <top/>
      <bottom style="thin">
        <color theme="0"/>
      </bottom>
      <diagonal/>
    </border>
  </borders>
  <cellStyleXfs count="2">
    <xf numFmtId="0" fontId="0" fillId="0" borderId="0"/>
    <xf numFmtId="9" fontId="23" fillId="0" borderId="0" applyFont="0" applyFill="0" applyBorder="0" applyAlignment="0" applyProtection="0"/>
  </cellStyleXfs>
  <cellXfs count="237">
    <xf numFmtId="0" fontId="0" fillId="0" borderId="0" xfId="0"/>
    <xf numFmtId="1" fontId="0" fillId="0" borderId="0" xfId="0" applyNumberFormat="1"/>
    <xf numFmtId="0" fontId="15" fillId="0" borderId="1" xfId="0" applyFont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0" fillId="0" borderId="4" xfId="0" applyBorder="1" applyProtection="1"/>
    <xf numFmtId="0" fontId="0" fillId="0" borderId="0" xfId="0" applyBorder="1" applyProtection="1"/>
    <xf numFmtId="0" fontId="0" fillId="0" borderId="48" xfId="0" applyBorder="1" applyProtection="1"/>
    <xf numFmtId="0" fontId="0" fillId="0" borderId="47" xfId="0" applyBorder="1" applyProtection="1"/>
    <xf numFmtId="0" fontId="0" fillId="0" borderId="2" xfId="0" applyBorder="1" applyProtection="1"/>
    <xf numFmtId="0" fontId="0" fillId="2" borderId="80" xfId="0" applyFill="1" applyBorder="1" applyProtection="1"/>
    <xf numFmtId="0" fontId="0" fillId="0" borderId="5" xfId="0" applyBorder="1" applyProtection="1"/>
    <xf numFmtId="0" fontId="0" fillId="2" borderId="82" xfId="0" applyFill="1" applyBorder="1" applyProtection="1"/>
    <xf numFmtId="0" fontId="0" fillId="2" borderId="83" xfId="0" applyFill="1" applyBorder="1" applyProtection="1"/>
    <xf numFmtId="0" fontId="0" fillId="3" borderId="40" xfId="0" applyFill="1" applyBorder="1" applyAlignment="1" applyProtection="1"/>
    <xf numFmtId="0" fontId="0" fillId="0" borderId="81" xfId="0" applyBorder="1" applyProtection="1"/>
    <xf numFmtId="0" fontId="0" fillId="0" borderId="42" xfId="0" applyFill="1" applyBorder="1" applyAlignment="1" applyProtection="1"/>
    <xf numFmtId="0" fontId="0" fillId="0" borderId="55" xfId="0" applyFill="1" applyBorder="1" applyProtection="1"/>
    <xf numFmtId="0" fontId="0" fillId="3" borderId="43" xfId="0" applyFill="1" applyBorder="1" applyAlignment="1" applyProtection="1"/>
    <xf numFmtId="0" fontId="0" fillId="0" borderId="55" xfId="0" applyBorder="1" applyProtection="1"/>
    <xf numFmtId="0" fontId="0" fillId="3" borderId="64" xfId="0" applyFill="1" applyBorder="1" applyAlignment="1" applyProtection="1"/>
    <xf numFmtId="0" fontId="0" fillId="3" borderId="58" xfId="0" applyFill="1" applyBorder="1" applyProtection="1"/>
    <xf numFmtId="0" fontId="0" fillId="3" borderId="60" xfId="0" applyFont="1" applyFill="1" applyBorder="1" applyProtection="1"/>
    <xf numFmtId="0" fontId="0" fillId="3" borderId="60" xfId="0" applyFill="1" applyBorder="1" applyProtection="1"/>
    <xf numFmtId="0" fontId="0" fillId="3" borderId="64" xfId="0" applyFill="1" applyBorder="1" applyProtection="1"/>
    <xf numFmtId="0" fontId="0" fillId="0" borderId="6" xfId="0" applyBorder="1" applyProtection="1"/>
    <xf numFmtId="0" fontId="0" fillId="3" borderId="61" xfId="0" applyFont="1" applyFill="1" applyBorder="1" applyAlignment="1" applyProtection="1">
      <alignment horizontal="center"/>
    </xf>
    <xf numFmtId="0" fontId="0" fillId="3" borderId="60" xfId="0" applyFill="1" applyBorder="1" applyAlignment="1" applyProtection="1"/>
    <xf numFmtId="0" fontId="0" fillId="3" borderId="76" xfId="0" applyFont="1" applyFill="1" applyBorder="1" applyProtection="1"/>
    <xf numFmtId="0" fontId="0" fillId="3" borderId="77" xfId="0" applyFont="1" applyFill="1" applyBorder="1" applyProtection="1"/>
    <xf numFmtId="0" fontId="0" fillId="0" borderId="35" xfId="0" applyFill="1" applyBorder="1" applyAlignment="1" applyProtection="1">
      <alignment horizontal="center" vertical="center"/>
    </xf>
    <xf numFmtId="0" fontId="0" fillId="3" borderId="41" xfId="0" applyFill="1" applyBorder="1" applyAlignment="1" applyProtection="1"/>
    <xf numFmtId="0" fontId="0" fillId="0" borderId="78" xfId="0" applyFont="1" applyFill="1" applyBorder="1" applyAlignment="1" applyProtection="1">
      <alignment horizontal="left" vertical="center"/>
    </xf>
    <xf numFmtId="4" fontId="0" fillId="0" borderId="3" xfId="0" applyNumberFormat="1" applyFont="1" applyFill="1" applyBorder="1" applyAlignment="1" applyProtection="1">
      <alignment horizontal="center" vertical="center"/>
    </xf>
    <xf numFmtId="0" fontId="0" fillId="0" borderId="22" xfId="0" applyFont="1" applyFill="1" applyBorder="1" applyAlignment="1" applyProtection="1">
      <alignment horizontal="left" vertical="center"/>
    </xf>
    <xf numFmtId="4" fontId="0" fillId="0" borderId="3" xfId="0" applyNumberFormat="1" applyBorder="1" applyAlignment="1" applyProtection="1">
      <alignment horizontal="center" vertical="top"/>
    </xf>
    <xf numFmtId="0" fontId="0" fillId="0" borderId="23" xfId="0" applyBorder="1" applyAlignment="1" applyProtection="1">
      <alignment horizontal="left" vertical="top"/>
    </xf>
    <xf numFmtId="4" fontId="1" fillId="0" borderId="67" xfId="0" applyNumberFormat="1" applyFont="1" applyFill="1" applyBorder="1" applyAlignment="1" applyProtection="1">
      <alignment horizontal="left" vertical="top"/>
    </xf>
    <xf numFmtId="0" fontId="0" fillId="0" borderId="62" xfId="0" applyBorder="1" applyAlignment="1" applyProtection="1">
      <alignment horizontal="left" vertical="top"/>
    </xf>
    <xf numFmtId="0" fontId="0" fillId="0" borderId="67" xfId="0" applyBorder="1" applyAlignment="1" applyProtection="1">
      <alignment horizontal="left" vertical="top"/>
    </xf>
    <xf numFmtId="0" fontId="0" fillId="3" borderId="63" xfId="0" applyFill="1" applyBorder="1" applyProtection="1"/>
    <xf numFmtId="0" fontId="0" fillId="3" borderId="61" xfId="0" applyFill="1" applyBorder="1" applyProtection="1"/>
    <xf numFmtId="0" fontId="0" fillId="0" borderId="40" xfId="0" applyBorder="1" applyAlignment="1" applyProtection="1"/>
    <xf numFmtId="0" fontId="0" fillId="0" borderId="41" xfId="0" applyBorder="1" applyAlignment="1" applyProtection="1"/>
    <xf numFmtId="0" fontId="0" fillId="0" borderId="11" xfId="0" applyBorder="1" applyProtection="1"/>
    <xf numFmtId="0" fontId="1" fillId="0" borderId="8" xfId="0" applyFont="1" applyFill="1" applyBorder="1" applyAlignment="1" applyProtection="1">
      <alignment horizontal="center" vertical="center" wrapText="1"/>
    </xf>
    <xf numFmtId="0" fontId="0" fillId="0" borderId="46" xfId="0" applyBorder="1" applyAlignment="1" applyProtection="1">
      <alignment horizontal="center" vertical="center"/>
    </xf>
    <xf numFmtId="0" fontId="1" fillId="0" borderId="7" xfId="0" applyFont="1" applyFill="1" applyBorder="1" applyAlignment="1" applyProtection="1">
      <alignment horizontal="center" vertical="center" wrapText="1"/>
    </xf>
    <xf numFmtId="0" fontId="9" fillId="0" borderId="34" xfId="0" applyFont="1" applyFill="1" applyBorder="1" applyAlignment="1" applyProtection="1">
      <alignment horizontal="center" vertical="center"/>
    </xf>
    <xf numFmtId="0" fontId="9" fillId="0" borderId="50" xfId="0" applyFont="1" applyFill="1" applyBorder="1" applyAlignment="1" applyProtection="1">
      <alignment horizontal="center" vertical="center"/>
    </xf>
    <xf numFmtId="0" fontId="9" fillId="0" borderId="87" xfId="0" applyFont="1" applyFill="1" applyBorder="1" applyAlignment="1" applyProtection="1">
      <alignment horizontal="center" vertical="center"/>
    </xf>
    <xf numFmtId="0" fontId="0" fillId="0" borderId="87" xfId="0" applyBorder="1" applyAlignment="1" applyProtection="1">
      <alignment horizontal="center" vertical="center"/>
    </xf>
    <xf numFmtId="0" fontId="1" fillId="0" borderId="49" xfId="0" applyFont="1" applyFill="1" applyBorder="1" applyAlignment="1" applyProtection="1">
      <alignment horizontal="center" vertical="center" wrapText="1"/>
    </xf>
    <xf numFmtId="0" fontId="10" fillId="0" borderId="34" xfId="0" applyFont="1" applyBorder="1" applyAlignment="1" applyProtection="1">
      <alignment horizontal="center" vertical="center" wrapText="1"/>
    </xf>
    <xf numFmtId="0" fontId="1" fillId="0" borderId="39" xfId="0" applyFont="1" applyFill="1" applyBorder="1" applyAlignment="1" applyProtection="1">
      <alignment horizontal="center" vertical="center" wrapText="1"/>
    </xf>
    <xf numFmtId="0" fontId="1" fillId="0" borderId="37" xfId="0" applyFont="1" applyFill="1" applyBorder="1" applyAlignment="1" applyProtection="1">
      <alignment horizontal="center" vertical="center" wrapText="1"/>
    </xf>
    <xf numFmtId="0" fontId="1" fillId="0" borderId="38" xfId="0" applyFont="1" applyFill="1" applyBorder="1" applyAlignment="1" applyProtection="1">
      <alignment horizontal="center" vertical="center" wrapText="1"/>
    </xf>
    <xf numFmtId="0" fontId="1" fillId="0" borderId="36" xfId="0" applyFont="1" applyFill="1" applyBorder="1" applyAlignment="1" applyProtection="1">
      <alignment horizontal="center" vertical="center" wrapText="1"/>
    </xf>
    <xf numFmtId="0" fontId="1" fillId="0" borderId="90" xfId="0" applyFont="1" applyFill="1" applyBorder="1" applyAlignment="1" applyProtection="1">
      <alignment horizontal="center" vertical="center" wrapText="1"/>
    </xf>
    <xf numFmtId="0" fontId="0" fillId="0" borderId="21" xfId="0" applyFont="1" applyFill="1" applyBorder="1" applyAlignment="1" applyProtection="1">
      <alignment horizontal="center" vertical="center" wrapText="1"/>
    </xf>
    <xf numFmtId="0" fontId="0" fillId="0" borderId="7" xfId="0" applyBorder="1" applyAlignment="1" applyProtection="1">
      <alignment horizontal="center" vertical="center"/>
    </xf>
    <xf numFmtId="4" fontId="0" fillId="0" borderId="3" xfId="0" applyNumberFormat="1" applyBorder="1" applyAlignment="1" applyProtection="1">
      <alignment horizontal="center" vertical="center"/>
    </xf>
    <xf numFmtId="4" fontId="0" fillId="0" borderId="9" xfId="0" applyNumberFormat="1" applyBorder="1" applyAlignment="1" applyProtection="1">
      <alignment horizontal="center" vertical="center"/>
    </xf>
    <xf numFmtId="4" fontId="0" fillId="0" borderId="10" xfId="0" applyNumberFormat="1" applyBorder="1" applyAlignment="1" applyProtection="1">
      <alignment horizontal="center" vertical="center"/>
    </xf>
    <xf numFmtId="4" fontId="0" fillId="0" borderId="8" xfId="0" applyNumberFormat="1" applyBorder="1" applyAlignment="1" applyProtection="1">
      <alignment horizontal="center" vertical="center"/>
    </xf>
    <xf numFmtId="0" fontId="0" fillId="0" borderId="3" xfId="0" applyBorder="1" applyAlignment="1" applyProtection="1">
      <alignment horizontal="center" vertical="center"/>
    </xf>
    <xf numFmtId="4" fontId="0" fillId="0" borderId="13" xfId="0" applyNumberFormat="1" applyBorder="1" applyAlignment="1" applyProtection="1">
      <alignment horizontal="center" vertical="center"/>
    </xf>
    <xf numFmtId="4" fontId="0" fillId="0" borderId="14" xfId="0" applyNumberFormat="1" applyBorder="1" applyAlignment="1" applyProtection="1">
      <alignment horizontal="center" vertical="center"/>
    </xf>
    <xf numFmtId="4" fontId="0" fillId="0" borderId="24" xfId="0" applyNumberFormat="1" applyBorder="1" applyAlignment="1" applyProtection="1">
      <alignment horizontal="center" vertical="center"/>
    </xf>
    <xf numFmtId="4" fontId="0" fillId="0" borderId="15" xfId="0" applyNumberFormat="1" applyBorder="1" applyAlignment="1" applyProtection="1">
      <alignment horizontal="center" vertical="center"/>
    </xf>
    <xf numFmtId="0" fontId="0" fillId="0" borderId="42" xfId="0" applyBorder="1" applyAlignment="1" applyProtection="1"/>
    <xf numFmtId="4" fontId="0" fillId="0" borderId="29" xfId="0" applyNumberFormat="1" applyBorder="1" applyAlignment="1" applyProtection="1">
      <alignment horizontal="center" vertical="center"/>
    </xf>
    <xf numFmtId="4" fontId="0" fillId="0" borderId="35" xfId="0" applyNumberFormat="1" applyBorder="1" applyAlignment="1" applyProtection="1">
      <alignment horizontal="center" vertical="center"/>
    </xf>
    <xf numFmtId="4" fontId="0" fillId="0" borderId="12" xfId="0" applyNumberFormat="1" applyBorder="1" applyAlignment="1" applyProtection="1">
      <alignment horizontal="center" vertical="center"/>
    </xf>
    <xf numFmtId="0" fontId="0" fillId="0" borderId="51" xfId="0" applyBorder="1" applyProtection="1"/>
    <xf numFmtId="0" fontId="1" fillId="0" borderId="29" xfId="0" applyFont="1" applyFill="1" applyBorder="1" applyAlignment="1" applyProtection="1">
      <alignment horizontal="center" vertical="center"/>
    </xf>
    <xf numFmtId="4" fontId="1" fillId="0" borderId="52" xfId="0" applyNumberFormat="1" applyFont="1" applyFill="1" applyBorder="1" applyAlignment="1" applyProtection="1">
      <alignment horizontal="center" vertical="center"/>
    </xf>
    <xf numFmtId="4" fontId="1" fillId="0" borderId="51" xfId="0" applyNumberFormat="1" applyFont="1" applyFill="1" applyBorder="1" applyAlignment="1" applyProtection="1">
      <alignment horizontal="center" vertical="center"/>
    </xf>
    <xf numFmtId="4" fontId="1" fillId="0" borderId="29" xfId="0" applyNumberFormat="1" applyFont="1" applyFill="1" applyBorder="1" applyAlignment="1" applyProtection="1">
      <alignment horizontal="center" vertical="center"/>
    </xf>
    <xf numFmtId="4" fontId="1" fillId="0" borderId="53" xfId="0" applyNumberFormat="1" applyFont="1" applyFill="1" applyBorder="1" applyAlignment="1" applyProtection="1">
      <alignment horizontal="center" vertical="center"/>
    </xf>
    <xf numFmtId="0" fontId="0" fillId="0" borderId="79" xfId="0" applyBorder="1" applyProtection="1"/>
    <xf numFmtId="4" fontId="0" fillId="4" borderId="3" xfId="0" applyNumberFormat="1" applyFont="1" applyFill="1" applyBorder="1" applyAlignment="1" applyProtection="1">
      <alignment horizontal="center" vertical="center"/>
      <protection locked="0"/>
    </xf>
    <xf numFmtId="4" fontId="0" fillId="4" borderId="20" xfId="0" applyNumberFormat="1" applyFill="1" applyBorder="1" applyAlignment="1" applyProtection="1">
      <alignment horizontal="center" vertical="center"/>
      <protection locked="0"/>
    </xf>
    <xf numFmtId="0" fontId="0" fillId="4" borderId="3" xfId="0" applyFont="1" applyFill="1" applyBorder="1" applyAlignment="1" applyProtection="1">
      <alignment horizontal="center" vertical="center"/>
      <protection locked="0"/>
    </xf>
    <xf numFmtId="0" fontId="0" fillId="4" borderId="3" xfId="0" applyFill="1" applyBorder="1" applyAlignment="1" applyProtection="1">
      <alignment horizontal="center" vertical="center"/>
      <protection locked="0"/>
    </xf>
    <xf numFmtId="165" fontId="0" fillId="4" borderId="10" xfId="0" applyNumberFormat="1" applyFill="1" applyBorder="1" applyAlignment="1" applyProtection="1">
      <alignment horizontal="center" vertical="center"/>
      <protection locked="0"/>
    </xf>
    <xf numFmtId="4" fontId="0" fillId="4" borderId="8" xfId="0" applyNumberFormat="1" applyFill="1" applyBorder="1" applyAlignment="1" applyProtection="1">
      <alignment horizontal="center" vertical="center"/>
      <protection locked="0"/>
    </xf>
    <xf numFmtId="4" fontId="0" fillId="4" borderId="3" xfId="0" applyNumberFormat="1" applyFill="1" applyBorder="1" applyAlignment="1" applyProtection="1">
      <alignment horizontal="center" vertical="center"/>
      <protection locked="0"/>
    </xf>
    <xf numFmtId="165" fontId="0" fillId="4" borderId="9" xfId="0" applyNumberFormat="1" applyFill="1" applyBorder="1" applyAlignment="1" applyProtection="1">
      <alignment horizontal="center" vertical="center"/>
      <protection locked="0"/>
    </xf>
    <xf numFmtId="4" fontId="0" fillId="4" borderId="7" xfId="0" applyNumberFormat="1" applyFill="1" applyBorder="1" applyAlignment="1" applyProtection="1">
      <alignment horizontal="center" vertical="center"/>
      <protection locked="0"/>
    </xf>
    <xf numFmtId="0" fontId="0" fillId="3" borderId="44" xfId="0" applyFont="1" applyFill="1" applyBorder="1" applyAlignment="1" applyProtection="1">
      <alignment horizontal="left"/>
    </xf>
    <xf numFmtId="0" fontId="0" fillId="0" borderId="92" xfId="0" applyBorder="1" applyAlignment="1" applyProtection="1">
      <alignment horizontal="center" vertical="center"/>
    </xf>
    <xf numFmtId="0" fontId="0" fillId="3" borderId="58" xfId="0" applyFill="1" applyBorder="1" applyAlignment="1" applyProtection="1"/>
    <xf numFmtId="0" fontId="9" fillId="0" borderId="35" xfId="0" applyFont="1" applyFill="1" applyBorder="1" applyAlignment="1" applyProtection="1">
      <alignment horizontal="center" vertical="center"/>
    </xf>
    <xf numFmtId="0" fontId="0" fillId="4" borderId="10" xfId="0" applyFill="1" applyBorder="1" applyAlignment="1" applyProtection="1">
      <alignment horizontal="center" vertical="center"/>
      <protection locked="0"/>
    </xf>
    <xf numFmtId="0" fontId="1" fillId="0" borderId="53" xfId="0" applyFont="1" applyFill="1" applyBorder="1" applyAlignment="1" applyProtection="1">
      <alignment horizontal="center" vertical="center"/>
    </xf>
    <xf numFmtId="0" fontId="0" fillId="0" borderId="33" xfId="0" applyFill="1" applyBorder="1" applyAlignment="1" applyProtection="1">
      <alignment vertical="center" wrapText="1"/>
    </xf>
    <xf numFmtId="0" fontId="0" fillId="0" borderId="91" xfId="0" applyBorder="1" applyAlignment="1" applyProtection="1">
      <alignment vertical="center"/>
    </xf>
    <xf numFmtId="0" fontId="0" fillId="0" borderId="53" xfId="0" applyBorder="1" applyAlignment="1" applyProtection="1">
      <alignment vertical="center"/>
    </xf>
    <xf numFmtId="0" fontId="20" fillId="0" borderId="6" xfId="0" applyFont="1" applyBorder="1" applyProtection="1"/>
    <xf numFmtId="0" fontId="1" fillId="3" borderId="60" xfId="0" applyFont="1" applyFill="1" applyBorder="1" applyAlignment="1" applyProtection="1">
      <alignment horizontal="left"/>
    </xf>
    <xf numFmtId="0" fontId="0" fillId="0" borderId="2" xfId="0" applyBorder="1" applyAlignment="1" applyProtection="1">
      <alignment horizontal="left"/>
    </xf>
    <xf numFmtId="0" fontId="0" fillId="0" borderId="6" xfId="0" applyBorder="1" applyAlignment="1" applyProtection="1">
      <alignment horizontal="left"/>
    </xf>
    <xf numFmtId="0" fontId="17" fillId="0" borderId="0" xfId="0" applyFont="1" applyAlignment="1" applyProtection="1">
      <alignment horizontal="left"/>
    </xf>
    <xf numFmtId="4" fontId="0" fillId="3" borderId="1" xfId="0" applyNumberFormat="1" applyFont="1" applyFill="1" applyBorder="1" applyAlignment="1" applyProtection="1">
      <alignment horizontal="center" vertical="center"/>
    </xf>
    <xf numFmtId="4" fontId="0" fillId="3" borderId="3" xfId="0" applyNumberFormat="1" applyFont="1" applyFill="1" applyBorder="1" applyAlignment="1" applyProtection="1">
      <alignment horizontal="center" vertical="center"/>
    </xf>
    <xf numFmtId="0" fontId="1" fillId="0" borderId="37" xfId="0" applyFont="1" applyFill="1" applyBorder="1" applyAlignment="1" applyProtection="1">
      <alignment horizontal="center" vertical="center" wrapText="1"/>
      <protection locked="0"/>
    </xf>
    <xf numFmtId="4" fontId="0" fillId="4" borderId="9" xfId="0" applyNumberFormat="1" applyFill="1" applyBorder="1" applyAlignment="1" applyProtection="1">
      <alignment horizontal="center" vertical="center"/>
      <protection locked="0"/>
    </xf>
    <xf numFmtId="0" fontId="0" fillId="4" borderId="16" xfId="0" applyFill="1" applyBorder="1" applyAlignment="1" applyProtection="1">
      <alignment horizontal="center" vertical="center"/>
      <protection locked="0"/>
    </xf>
    <xf numFmtId="0" fontId="0" fillId="4" borderId="30" xfId="0" applyFill="1" applyBorder="1" applyAlignment="1" applyProtection="1">
      <alignment horizontal="center" vertical="center"/>
      <protection locked="0"/>
    </xf>
    <xf numFmtId="4" fontId="0" fillId="4" borderId="17" xfId="0" applyNumberFormat="1" applyFill="1" applyBorder="1" applyAlignment="1" applyProtection="1">
      <alignment horizontal="center" vertical="center"/>
      <protection locked="0"/>
    </xf>
    <xf numFmtId="4" fontId="0" fillId="4" borderId="12" xfId="0" applyNumberFormat="1" applyFill="1" applyBorder="1" applyAlignment="1" applyProtection="1">
      <alignment horizontal="center" vertical="center"/>
      <protection locked="0"/>
    </xf>
    <xf numFmtId="4" fontId="0" fillId="4" borderId="16" xfId="0" applyNumberFormat="1" applyFill="1" applyBorder="1" applyAlignment="1" applyProtection="1">
      <alignment horizontal="center" vertical="center"/>
      <protection locked="0"/>
    </xf>
    <xf numFmtId="4" fontId="0" fillId="4" borderId="18" xfId="0" applyNumberFormat="1" applyFill="1" applyBorder="1" applyAlignment="1" applyProtection="1">
      <alignment horizontal="center" vertical="center"/>
      <protection locked="0"/>
    </xf>
    <xf numFmtId="4" fontId="0" fillId="3" borderId="20" xfId="0" applyNumberFormat="1" applyFont="1" applyFill="1" applyBorder="1" applyAlignment="1" applyProtection="1">
      <alignment horizontal="center" vertical="center"/>
    </xf>
    <xf numFmtId="0" fontId="24" fillId="0" borderId="1" xfId="0" applyFont="1" applyBorder="1" applyAlignment="1" applyProtection="1">
      <alignment horizontal="center"/>
    </xf>
    <xf numFmtId="9" fontId="8" fillId="0" borderId="1" xfId="1" applyFont="1" applyBorder="1" applyAlignment="1" applyProtection="1">
      <alignment horizontal="center" vertical="center"/>
    </xf>
    <xf numFmtId="0" fontId="0" fillId="0" borderId="0" xfId="0" applyAlignment="1">
      <alignment wrapText="1"/>
    </xf>
    <xf numFmtId="0" fontId="0" fillId="0" borderId="97" xfId="0" applyBorder="1" applyAlignment="1">
      <alignment wrapText="1"/>
    </xf>
    <xf numFmtId="0" fontId="0" fillId="0" borderId="98" xfId="0" applyBorder="1" applyAlignment="1">
      <alignment wrapText="1"/>
    </xf>
    <xf numFmtId="0" fontId="10" fillId="0" borderId="71" xfId="0" applyFont="1" applyBorder="1"/>
    <xf numFmtId="0" fontId="0" fillId="0" borderId="72" xfId="0" applyBorder="1"/>
    <xf numFmtId="0" fontId="0" fillId="0" borderId="69" xfId="0" applyBorder="1"/>
    <xf numFmtId="0" fontId="0" fillId="0" borderId="68" xfId="0" applyBorder="1"/>
    <xf numFmtId="0" fontId="0" fillId="0" borderId="0" xfId="0" applyBorder="1"/>
    <xf numFmtId="0" fontId="0" fillId="0" borderId="70" xfId="0" applyBorder="1"/>
    <xf numFmtId="0" fontId="0" fillId="0" borderId="73" xfId="0" applyBorder="1"/>
    <xf numFmtId="0" fontId="0" fillId="0" borderId="74" xfId="0" applyBorder="1"/>
    <xf numFmtId="0" fontId="0" fillId="0" borderId="75" xfId="0" applyBorder="1"/>
    <xf numFmtId="0" fontId="10" fillId="0" borderId="96" xfId="0" applyFont="1" applyBorder="1" applyAlignment="1">
      <alignment horizontal="left" vertical="center" wrapText="1"/>
    </xf>
    <xf numFmtId="0" fontId="10" fillId="0" borderId="97" xfId="0" applyFont="1" applyBorder="1" applyAlignment="1">
      <alignment horizontal="left" vertical="center" wrapText="1"/>
    </xf>
    <xf numFmtId="0" fontId="26" fillId="0" borderId="71" xfId="0" applyFont="1" applyBorder="1" applyAlignment="1">
      <alignment horizontal="left" vertical="center" wrapText="1" readingOrder="1"/>
    </xf>
    <xf numFmtId="0" fontId="26" fillId="0" borderId="72" xfId="0" applyFont="1" applyBorder="1" applyAlignment="1">
      <alignment horizontal="left" vertical="center" wrapText="1" readingOrder="1"/>
    </xf>
    <xf numFmtId="0" fontId="26" fillId="0" borderId="69" xfId="0" applyFont="1" applyBorder="1" applyAlignment="1">
      <alignment horizontal="left" vertical="center" wrapText="1" readingOrder="1"/>
    </xf>
    <xf numFmtId="0" fontId="26" fillId="0" borderId="68" xfId="0" applyFont="1" applyBorder="1" applyAlignment="1">
      <alignment horizontal="left" vertical="center" wrapText="1" readingOrder="1"/>
    </xf>
    <xf numFmtId="0" fontId="26" fillId="0" borderId="0" xfId="0" applyFont="1" applyBorder="1" applyAlignment="1">
      <alignment horizontal="left" vertical="center" wrapText="1" readingOrder="1"/>
    </xf>
    <xf numFmtId="0" fontId="26" fillId="0" borderId="70" xfId="0" applyFont="1" applyBorder="1" applyAlignment="1">
      <alignment horizontal="left" vertical="center" wrapText="1" readingOrder="1"/>
    </xf>
    <xf numFmtId="0" fontId="26" fillId="0" borderId="73" xfId="0" applyFont="1" applyBorder="1" applyAlignment="1">
      <alignment horizontal="left" vertical="center" wrapText="1" readingOrder="1"/>
    </xf>
    <xf numFmtId="0" fontId="26" fillId="0" borderId="74" xfId="0" applyFont="1" applyBorder="1" applyAlignment="1">
      <alignment horizontal="left" vertical="center" wrapText="1" readingOrder="1"/>
    </xf>
    <xf numFmtId="0" fontId="26" fillId="0" borderId="75" xfId="0" applyFont="1" applyBorder="1" applyAlignment="1">
      <alignment horizontal="left" vertical="center" wrapText="1" readingOrder="1"/>
    </xf>
    <xf numFmtId="0" fontId="0" fillId="2" borderId="26" xfId="0" applyFill="1" applyBorder="1" applyAlignment="1" applyProtection="1"/>
    <xf numFmtId="0" fontId="0" fillId="2" borderId="28" xfId="0" applyFill="1" applyBorder="1" applyAlignment="1" applyProtection="1"/>
    <xf numFmtId="0" fontId="0" fillId="4" borderId="3" xfId="0" applyFont="1" applyFill="1" applyBorder="1" applyAlignment="1" applyProtection="1">
      <alignment horizontal="center"/>
      <protection locked="0"/>
    </xf>
    <xf numFmtId="0" fontId="0" fillId="4" borderId="3" xfId="0" applyFill="1" applyBorder="1" applyAlignment="1" applyProtection="1">
      <protection locked="0"/>
    </xf>
    <xf numFmtId="0" fontId="0" fillId="4" borderId="66" xfId="0" applyFont="1" applyFill="1" applyBorder="1" applyAlignment="1" applyProtection="1">
      <alignment horizontal="center"/>
      <protection locked="0"/>
    </xf>
    <xf numFmtId="0" fontId="0" fillId="4" borderId="59" xfId="0" applyFill="1" applyBorder="1" applyAlignment="1" applyProtection="1">
      <protection locked="0"/>
    </xf>
    <xf numFmtId="0" fontId="0" fillId="4" borderId="65" xfId="0" applyFill="1" applyBorder="1" applyAlignment="1" applyProtection="1">
      <protection locked="0"/>
    </xf>
    <xf numFmtId="0" fontId="9" fillId="0" borderId="8" xfId="0" applyFont="1" applyFill="1" applyBorder="1" applyAlignment="1" applyProtection="1">
      <alignment horizontal="center" vertical="center"/>
    </xf>
    <xf numFmtId="0" fontId="9" fillId="0" borderId="3" xfId="0" applyFont="1" applyFill="1" applyBorder="1" applyAlignment="1" applyProtection="1">
      <alignment horizontal="center" vertical="center"/>
    </xf>
    <xf numFmtId="0" fontId="9" fillId="0" borderId="10" xfId="0" applyFont="1" applyFill="1" applyBorder="1" applyAlignment="1" applyProtection="1">
      <alignment horizontal="center" vertical="center"/>
    </xf>
    <xf numFmtId="0" fontId="9" fillId="0" borderId="9" xfId="0" applyFont="1" applyFill="1" applyBorder="1" applyAlignment="1" applyProtection="1">
      <alignment horizontal="center" vertical="center"/>
    </xf>
    <xf numFmtId="0" fontId="9" fillId="0" borderId="7" xfId="0" applyFont="1" applyFill="1" applyBorder="1" applyAlignment="1" applyProtection="1">
      <alignment horizontal="center" vertical="center"/>
    </xf>
    <xf numFmtId="0" fontId="3" fillId="0" borderId="32" xfId="0" applyFont="1" applyFill="1" applyBorder="1" applyAlignment="1" applyProtection="1"/>
    <xf numFmtId="0" fontId="0" fillId="0" borderId="32" xfId="0" applyFill="1" applyBorder="1" applyAlignment="1" applyProtection="1"/>
    <xf numFmtId="14" fontId="0" fillId="4" borderId="66" xfId="0" applyNumberFormat="1" applyFont="1" applyFill="1" applyBorder="1" applyAlignment="1" applyProtection="1">
      <alignment horizontal="center"/>
      <protection locked="0"/>
    </xf>
    <xf numFmtId="0" fontId="0" fillId="4" borderId="10" xfId="0" applyFont="1" applyFill="1" applyBorder="1" applyAlignment="1" applyProtection="1">
      <alignment horizontal="center"/>
      <protection locked="0"/>
    </xf>
    <xf numFmtId="0" fontId="0" fillId="0" borderId="32" xfId="0" applyBorder="1" applyAlignment="1" applyProtection="1">
      <protection locked="0"/>
    </xf>
    <xf numFmtId="0" fontId="0" fillId="0" borderId="7" xfId="0" applyBorder="1" applyAlignment="1" applyProtection="1">
      <protection locked="0"/>
    </xf>
    <xf numFmtId="4" fontId="18" fillId="4" borderId="33" xfId="0" applyNumberFormat="1" applyFont="1" applyFill="1" applyBorder="1" applyAlignment="1" applyProtection="1">
      <alignment horizontal="left" vertical="top"/>
      <protection locked="0"/>
    </xf>
    <xf numFmtId="0" fontId="18" fillId="0" borderId="45" xfId="0" applyFont="1" applyBorder="1" applyAlignment="1" applyProtection="1">
      <alignment horizontal="left" vertical="top"/>
      <protection locked="0"/>
    </xf>
    <xf numFmtId="0" fontId="18" fillId="0" borderId="21" xfId="0" applyFont="1" applyBorder="1" applyAlignment="1" applyProtection="1">
      <alignment horizontal="left" vertical="top"/>
      <protection locked="0"/>
    </xf>
    <xf numFmtId="0" fontId="18" fillId="0" borderId="24" xfId="0" applyFont="1" applyBorder="1" applyAlignment="1" applyProtection="1">
      <alignment horizontal="left" vertical="top"/>
      <protection locked="0"/>
    </xf>
    <xf numFmtId="0" fontId="18" fillId="0" borderId="31" xfId="0" applyFont="1" applyBorder="1" applyAlignment="1" applyProtection="1">
      <alignment horizontal="left" vertical="top"/>
      <protection locked="0"/>
    </xf>
    <xf numFmtId="0" fontId="18" fillId="0" borderId="15" xfId="0" applyFont="1" applyBorder="1" applyAlignment="1" applyProtection="1">
      <alignment horizontal="left" vertical="top"/>
      <protection locked="0"/>
    </xf>
    <xf numFmtId="164" fontId="2" fillId="3" borderId="93" xfId="0" applyNumberFormat="1" applyFont="1" applyFill="1" applyBorder="1" applyAlignment="1" applyProtection="1">
      <alignment horizontal="center" vertical="center"/>
    </xf>
    <xf numFmtId="164" fontId="2" fillId="0" borderId="94" xfId="0" applyNumberFormat="1" applyFont="1" applyBorder="1" applyAlignment="1" applyProtection="1">
      <alignment horizontal="center" vertical="center"/>
    </xf>
    <xf numFmtId="164" fontId="2" fillId="0" borderId="95" xfId="0" applyNumberFormat="1" applyFont="1" applyBorder="1" applyAlignment="1" applyProtection="1">
      <alignment horizontal="center" vertical="center"/>
    </xf>
    <xf numFmtId="0" fontId="9" fillId="3" borderId="3" xfId="0" applyFont="1" applyFill="1" applyBorder="1" applyAlignment="1" applyProtection="1">
      <alignment horizontal="center" vertical="center"/>
    </xf>
    <xf numFmtId="0" fontId="9" fillId="0" borderId="20" xfId="0" applyFont="1" applyBorder="1" applyAlignment="1" applyProtection="1">
      <alignment horizontal="center" vertical="center"/>
    </xf>
    <xf numFmtId="0" fontId="1" fillId="3" borderId="10" xfId="0" applyFont="1" applyFill="1" applyBorder="1" applyAlignment="1" applyProtection="1">
      <alignment horizontal="left"/>
    </xf>
    <xf numFmtId="0" fontId="1" fillId="3" borderId="7" xfId="0" applyFont="1" applyFill="1" applyBorder="1" applyAlignment="1" applyProtection="1">
      <alignment horizontal="left"/>
    </xf>
    <xf numFmtId="0" fontId="1" fillId="3" borderId="32" xfId="0" applyFont="1" applyFill="1" applyBorder="1" applyAlignment="1" applyProtection="1">
      <alignment horizontal="left"/>
    </xf>
    <xf numFmtId="0" fontId="0" fillId="0" borderId="0" xfId="0" applyBorder="1" applyAlignment="1" applyProtection="1"/>
    <xf numFmtId="0" fontId="4" fillId="3" borderId="56" xfId="0" applyFont="1" applyFill="1" applyBorder="1" applyAlignment="1" applyProtection="1"/>
    <xf numFmtId="0" fontId="0" fillId="3" borderId="57" xfId="0" applyFill="1" applyBorder="1" applyAlignment="1" applyProtection="1"/>
    <xf numFmtId="0" fontId="0" fillId="3" borderId="58" xfId="0" applyFill="1" applyBorder="1" applyAlignment="1" applyProtection="1"/>
    <xf numFmtId="0" fontId="0" fillId="4" borderId="3" xfId="0" applyFont="1" applyFill="1" applyBorder="1" applyAlignment="1" applyProtection="1">
      <alignment horizontal="center" wrapText="1"/>
      <protection locked="0"/>
    </xf>
    <xf numFmtId="0" fontId="0" fillId="4" borderId="3" xfId="0" applyFill="1" applyBorder="1" applyAlignment="1" applyProtection="1">
      <alignment wrapText="1"/>
      <protection locked="0"/>
    </xf>
    <xf numFmtId="0" fontId="5" fillId="0" borderId="5" xfId="0" applyFont="1" applyBorder="1" applyAlignment="1" applyProtection="1"/>
    <xf numFmtId="0" fontId="0" fillId="0" borderId="2" xfId="0" applyBorder="1" applyAlignment="1" applyProtection="1"/>
    <xf numFmtId="0" fontId="6" fillId="2" borderId="27" xfId="0" applyFont="1" applyFill="1" applyBorder="1" applyAlignment="1" applyProtection="1">
      <alignment horizontal="left" vertical="center" wrapText="1"/>
    </xf>
    <xf numFmtId="0" fontId="7" fillId="0" borderId="27" xfId="0" applyFont="1" applyBorder="1" applyAlignment="1" applyProtection="1"/>
    <xf numFmtId="0" fontId="0" fillId="0" borderId="27" xfId="0" applyBorder="1" applyAlignment="1" applyProtection="1"/>
    <xf numFmtId="0" fontId="7" fillId="0" borderId="0" xfId="0" applyFont="1" applyBorder="1" applyAlignment="1" applyProtection="1"/>
    <xf numFmtId="0" fontId="7" fillId="0" borderId="25" xfId="0" applyFont="1" applyBorder="1" applyAlignment="1" applyProtection="1"/>
    <xf numFmtId="0" fontId="0" fillId="0" borderId="25" xfId="0" applyBorder="1" applyAlignment="1" applyProtection="1"/>
    <xf numFmtId="0" fontId="4" fillId="2" borderId="84" xfId="0" applyFont="1" applyFill="1" applyBorder="1" applyAlignment="1" applyProtection="1"/>
    <xf numFmtId="0" fontId="2" fillId="0" borderId="85" xfId="0" applyFont="1" applyBorder="1" applyAlignment="1" applyProtection="1"/>
    <xf numFmtId="0" fontId="0" fillId="0" borderId="85" xfId="0" applyBorder="1" applyAlignment="1" applyProtection="1"/>
    <xf numFmtId="0" fontId="0" fillId="0" borderId="86" xfId="0" applyBorder="1" applyAlignment="1" applyProtection="1"/>
    <xf numFmtId="0" fontId="1" fillId="0" borderId="88" xfId="0" applyFont="1" applyFill="1" applyBorder="1" applyAlignment="1" applyProtection="1">
      <alignment horizontal="center" vertical="center" wrapText="1"/>
    </xf>
    <xf numFmtId="0" fontId="0" fillId="0" borderId="89" xfId="0" applyBorder="1" applyAlignment="1" applyProtection="1">
      <alignment horizontal="center" vertical="center" wrapText="1"/>
    </xf>
    <xf numFmtId="0" fontId="0" fillId="0" borderId="18" xfId="0" applyBorder="1" applyAlignment="1" applyProtection="1">
      <alignment horizontal="center" vertical="center" wrapText="1"/>
    </xf>
    <xf numFmtId="0" fontId="0" fillId="4" borderId="30" xfId="0" applyFont="1" applyFill="1" applyBorder="1" applyAlignment="1" applyProtection="1">
      <alignment horizontal="center" vertical="center" wrapText="1"/>
      <protection locked="0"/>
    </xf>
    <xf numFmtId="0" fontId="0" fillId="0" borderId="18" xfId="0" applyBorder="1" applyAlignment="1" applyProtection="1">
      <alignment horizontal="center" vertical="center" wrapText="1"/>
      <protection locked="0"/>
    </xf>
    <xf numFmtId="0" fontId="4" fillId="2" borderId="0" xfId="0" applyFont="1" applyFill="1" applyBorder="1" applyAlignment="1" applyProtection="1"/>
    <xf numFmtId="0" fontId="8" fillId="0" borderId="0" xfId="0" applyFont="1" applyBorder="1" applyAlignment="1" applyProtection="1"/>
    <xf numFmtId="0" fontId="0" fillId="0" borderId="0" xfId="0" applyAlignment="1" applyProtection="1"/>
    <xf numFmtId="0" fontId="0" fillId="0" borderId="54" xfId="0" applyBorder="1" applyAlignment="1" applyProtection="1"/>
    <xf numFmtId="0" fontId="9" fillId="0" borderId="19" xfId="0" applyFont="1" applyFill="1" applyBorder="1" applyAlignment="1" applyProtection="1">
      <alignment horizontal="center" vertical="center" wrapText="1"/>
    </xf>
    <xf numFmtId="0" fontId="10" fillId="0" borderId="49" xfId="0" applyFont="1" applyBorder="1" applyAlignment="1" applyProtection="1">
      <alignment horizontal="center" vertical="center" wrapText="1"/>
    </xf>
    <xf numFmtId="0" fontId="9" fillId="0" borderId="20" xfId="0" applyFont="1" applyFill="1" applyBorder="1" applyAlignment="1" applyProtection="1">
      <alignment horizontal="center" vertical="center" wrapText="1"/>
    </xf>
    <xf numFmtId="0" fontId="10" fillId="0" borderId="50" xfId="0" applyFont="1" applyBorder="1" applyAlignment="1" applyProtection="1">
      <alignment horizontal="center" vertical="center" wrapText="1"/>
    </xf>
    <xf numFmtId="0" fontId="9" fillId="0" borderId="20" xfId="0" applyFont="1" applyBorder="1" applyAlignment="1" applyProtection="1">
      <alignment horizontal="center" vertical="center" wrapText="1"/>
    </xf>
    <xf numFmtId="0" fontId="0" fillId="4" borderId="10" xfId="0" applyFont="1" applyFill="1" applyBorder="1" applyAlignment="1" applyProtection="1">
      <alignment horizontal="center" vertical="center" wrapText="1"/>
      <protection locked="0"/>
    </xf>
    <xf numFmtId="0" fontId="0" fillId="4" borderId="7" xfId="0" applyFill="1" applyBorder="1" applyAlignment="1" applyProtection="1">
      <alignment horizontal="center" vertical="center" wrapText="1"/>
      <protection locked="0"/>
    </xf>
    <xf numFmtId="0" fontId="0" fillId="4" borderId="7" xfId="0" applyFont="1" applyFill="1" applyBorder="1" applyAlignment="1" applyProtection="1">
      <alignment horizontal="center" vertical="center" wrapText="1"/>
      <protection locked="0"/>
    </xf>
    <xf numFmtId="0" fontId="1" fillId="4" borderId="10" xfId="0" applyFont="1" applyFill="1" applyBorder="1" applyAlignment="1" applyProtection="1">
      <alignment horizontal="center" vertical="center" wrapText="1"/>
      <protection locked="0"/>
    </xf>
    <xf numFmtId="0" fontId="1" fillId="4" borderId="7" xfId="0" applyFont="1" applyFill="1" applyBorder="1" applyAlignment="1" applyProtection="1">
      <alignment horizontal="center" vertical="center" wrapText="1"/>
      <protection locked="0"/>
    </xf>
    <xf numFmtId="0" fontId="1" fillId="3" borderId="10" xfId="0" applyFont="1" applyFill="1" applyBorder="1" applyAlignment="1" applyProtection="1">
      <alignment horizontal="left" vertical="center" wrapText="1"/>
    </xf>
    <xf numFmtId="0" fontId="1" fillId="3" borderId="7" xfId="0" applyFont="1" applyFill="1" applyBorder="1" applyAlignment="1" applyProtection="1">
      <alignment horizontal="left" vertical="center" wrapText="1"/>
    </xf>
    <xf numFmtId="0" fontId="1" fillId="0" borderId="10" xfId="0" applyFont="1" applyBorder="1" applyAlignment="1" applyProtection="1">
      <alignment horizontal="left" vertical="center" wrapText="1"/>
    </xf>
    <xf numFmtId="0" fontId="1" fillId="0" borderId="7" xfId="0" applyFont="1" applyBorder="1" applyAlignment="1" applyProtection="1">
      <alignment horizontal="left" vertical="center" wrapText="1"/>
    </xf>
    <xf numFmtId="0" fontId="22" fillId="0" borderId="10" xfId="0" applyFont="1" applyBorder="1" applyAlignment="1" applyProtection="1">
      <alignment horizontal="left" vertical="center" wrapText="1"/>
    </xf>
    <xf numFmtId="0" fontId="22" fillId="0" borderId="7" xfId="0" applyFont="1" applyBorder="1" applyAlignment="1" applyProtection="1">
      <alignment horizontal="left" vertical="center" wrapText="1"/>
    </xf>
    <xf numFmtId="0" fontId="22" fillId="0" borderId="32" xfId="0" applyFont="1" applyBorder="1" applyAlignment="1" applyProtection="1">
      <alignment horizontal="left" vertical="center" wrapText="1"/>
    </xf>
    <xf numFmtId="0" fontId="1" fillId="0" borderId="32" xfId="0" applyFont="1" applyBorder="1" applyAlignment="1" applyProtection="1">
      <alignment horizontal="left" vertical="center" wrapText="1"/>
    </xf>
    <xf numFmtId="0" fontId="14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71" xfId="0" applyFont="1" applyBorder="1" applyAlignment="1">
      <alignment horizontal="center" vertical="center"/>
    </xf>
    <xf numFmtId="0" fontId="13" fillId="0" borderId="72" xfId="0" applyFont="1" applyBorder="1" applyAlignment="1">
      <alignment horizontal="center" vertical="center"/>
    </xf>
    <xf numFmtId="0" fontId="13" fillId="0" borderId="69" xfId="0" applyFont="1" applyBorder="1" applyAlignment="1">
      <alignment horizontal="center" vertical="center"/>
    </xf>
    <xf numFmtId="0" fontId="13" fillId="0" borderId="68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70" xfId="0" applyFont="1" applyBorder="1" applyAlignment="1">
      <alignment horizontal="center" vertical="center"/>
    </xf>
    <xf numFmtId="0" fontId="13" fillId="0" borderId="73" xfId="0" applyFont="1" applyBorder="1" applyAlignment="1">
      <alignment horizontal="center" vertical="center"/>
    </xf>
    <xf numFmtId="0" fontId="13" fillId="0" borderId="74" xfId="0" applyFont="1" applyBorder="1" applyAlignment="1">
      <alignment horizontal="center" vertical="center"/>
    </xf>
    <xf numFmtId="0" fontId="13" fillId="0" borderId="75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0" fillId="3" borderId="99" xfId="0" applyFont="1" applyFill="1" applyBorder="1" applyAlignment="1" applyProtection="1">
      <alignment horizontal="center"/>
      <protection locked="0"/>
    </xf>
    <xf numFmtId="0" fontId="0" fillId="3" borderId="100" xfId="0" applyFont="1" applyFill="1" applyBorder="1" applyAlignment="1" applyProtection="1">
      <alignment horizontal="center"/>
      <protection locked="0"/>
    </xf>
    <xf numFmtId="0" fontId="0" fillId="3" borderId="101" xfId="0" applyFont="1" applyFill="1" applyBorder="1" applyAlignment="1" applyProtection="1">
      <alignment horizontal="center"/>
      <protection locked="0"/>
    </xf>
    <xf numFmtId="0" fontId="1" fillId="0" borderId="102" xfId="0" applyFont="1" applyFill="1" applyBorder="1" applyAlignment="1" applyProtection="1">
      <alignment horizontal="center" vertical="top"/>
    </xf>
    <xf numFmtId="0" fontId="1" fillId="0" borderId="103" xfId="0" applyFont="1" applyFill="1" applyBorder="1" applyAlignment="1" applyProtection="1">
      <alignment horizontal="center" vertical="top"/>
    </xf>
    <xf numFmtId="0" fontId="1" fillId="0" borderId="104" xfId="0" applyFont="1" applyFill="1" applyBorder="1" applyAlignment="1" applyProtection="1">
      <alignment horizontal="center" vertical="top"/>
    </xf>
  </cellXfs>
  <cellStyles count="2">
    <cellStyle name="Normal" xfId="0" builtinId="0"/>
    <cellStyle name="Porcentaje" xfId="1" builtinId="5"/>
  </cellStyles>
  <dxfs count="24">
    <dxf>
      <numFmt numFmtId="4" formatCode="#,##0.00"/>
      <alignment horizontal="center" vertical="center" textRotation="0" wrapText="0" indent="0" justifyLastLine="0" shrinkToFit="0" readingOrder="0"/>
      <border diagonalUp="0" diagonalDown="0">
        <left style="thin">
          <color theme="1"/>
        </left>
        <right/>
        <top style="thin">
          <color theme="1"/>
        </top>
        <bottom style="thin">
          <color theme="1"/>
        </bottom>
        <vertical/>
        <horizontal/>
      </border>
      <protection locked="1" hidden="0"/>
    </dxf>
    <dxf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  <protection locked="1" hidden="0"/>
    </dxf>
    <dxf>
      <numFmt numFmtId="4" formatCode="#,##0.00"/>
      <alignment horizontal="center" vertical="center" textRotation="0" wrapText="0" indent="0" justifyLastLine="0" shrinkToFit="0" readingOrder="0"/>
      <border diagonalUp="0" diagonalDown="0">
        <left style="thin">
          <color theme="1"/>
        </left>
        <right/>
        <top style="thin">
          <color theme="1"/>
        </top>
        <bottom style="thin">
          <color theme="1"/>
        </bottom>
        <vertical/>
        <horizontal/>
      </border>
      <protection locked="1" hidden="0"/>
    </dxf>
    <dxf>
      <numFmt numFmtId="4" formatCode="#,##0.00"/>
      <alignment horizontal="center" vertical="center" textRotation="0" wrapText="0" indent="0" justifyLastLine="0" shrinkToFit="0" readingOrder="0"/>
      <border diagonalUp="0" diagonalDown="0">
        <left/>
        <right style="thin">
          <color theme="1"/>
        </right>
        <top/>
        <bottom style="thin">
          <color theme="1"/>
        </bottom>
        <vertical/>
        <horizontal/>
      </border>
      <protection locked="1" hidden="0"/>
    </dxf>
    <dxf>
      <numFmt numFmtId="4" formatCode="#,##0.00"/>
      <alignment horizontal="center" vertical="center" textRotation="0" wrapText="0" indent="0" justifyLastLine="0" shrinkToFit="0" readingOrder="0"/>
      <border diagonalUp="0" diagonalDown="0">
        <left style="thin">
          <color theme="1"/>
        </left>
        <right style="medium">
          <color theme="1"/>
        </right>
        <top/>
        <bottom style="thin">
          <color theme="1"/>
        </bottom>
        <vertical/>
        <horizontal/>
      </border>
      <protection locked="1" hidden="0"/>
    </dxf>
    <dxf>
      <numFmt numFmtId="4" formatCode="#,##0.00"/>
      <alignment horizontal="center" vertical="center" textRotation="0" wrapText="0" indent="0" justifyLastLine="0" shrinkToFit="0" readingOrder="0"/>
      <border diagonalUp="0" diagonalDown="0">
        <left style="thin">
          <color theme="1"/>
        </left>
        <right/>
        <top/>
        <bottom style="thin">
          <color theme="1"/>
        </bottom>
        <vertical/>
        <horizontal/>
      </border>
      <protection locked="1" hidden="0"/>
    </dxf>
    <dxf>
      <numFmt numFmtId="4" formatCode="#,##0.00"/>
      <alignment horizontal="center" vertical="center" textRotation="0" wrapText="0" indent="0" justifyLastLine="0" shrinkToFit="0" readingOrder="0"/>
      <border diagonalUp="0" diagonalDown="0">
        <left style="thin">
          <color theme="1"/>
        </left>
        <right style="thin">
          <color theme="1"/>
        </right>
        <top/>
        <bottom style="thin">
          <color theme="1"/>
        </bottom>
        <vertical/>
        <horizontal/>
      </border>
      <protection locked="1" hidden="0"/>
    </dxf>
    <dxf>
      <numFmt numFmtId="4" formatCode="#,##0.00"/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  <protection locked="0" hidden="0"/>
    </dxf>
    <dxf>
      <numFmt numFmtId="4" formatCode="#,##0.00"/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  <protection locked="0" hidden="0"/>
    </dxf>
    <dxf>
      <numFmt numFmtId="4" formatCode="#,##0.00"/>
      <alignment horizontal="center" vertical="center" textRotation="0" wrapText="0" indent="0" justifyLastLine="0" shrinkToFit="0" readingOrder="0"/>
      <border diagonalUp="0" diagonalDown="0">
        <left style="thin">
          <color theme="1"/>
        </left>
        <right style="medium">
          <color theme="1"/>
        </right>
        <top/>
        <bottom style="thin">
          <color theme="1"/>
        </bottom>
        <vertical/>
        <horizontal/>
      </border>
      <protection locked="1" hidden="0"/>
    </dxf>
    <dxf>
      <numFmt numFmtId="4" formatCode="#,##0.00"/>
      <alignment horizontal="center" vertical="center" textRotation="0" wrapText="0" indent="0" justifyLastLine="0" shrinkToFit="0" readingOrder="0"/>
      <border diagonalUp="0" diagonalDown="0">
        <left style="thin">
          <color theme="1"/>
        </left>
        <right style="thin">
          <color theme="1"/>
        </right>
        <top/>
        <bottom style="thin">
          <color theme="1"/>
        </bottom>
        <vertical/>
        <horizontal/>
      </border>
      <protection locked="1" hidden="0"/>
    </dxf>
    <dxf>
      <numFmt numFmtId="4" formatCode="#,##0.00"/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  <protection locked="0" hidden="0"/>
    </dxf>
    <dxf>
      <numFmt numFmtId="4" formatCode="#,##0.00"/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  <protection locked="0" hidden="0"/>
    </dxf>
    <dxf>
      <numFmt numFmtId="4" formatCode="#,##0.00"/>
      <alignment horizontal="center" vertical="center" textRotation="0" wrapText="0" indent="0" justifyLastLine="0" shrinkToFit="0" readingOrder="0"/>
      <border diagonalUp="0" diagonalDown="0">
        <left style="thin">
          <color theme="1"/>
        </left>
        <right style="medium">
          <color theme="1"/>
        </right>
        <top/>
        <bottom style="thin">
          <color theme="1"/>
        </bottom>
        <vertical/>
        <horizontal/>
      </border>
      <protection locked="1" hidden="0"/>
    </dxf>
    <dxf>
      <numFmt numFmtId="4" formatCode="#,##0.00"/>
      <alignment horizontal="center" vertical="center" textRotation="0" wrapText="0" indent="0" justifyLastLine="0" shrinkToFit="0" readingOrder="0"/>
      <border diagonalUp="0" diagonalDown="0">
        <left style="thin">
          <color theme="1"/>
        </left>
        <right style="thin">
          <color theme="1"/>
        </right>
        <top/>
        <bottom style="thin">
          <color theme="1"/>
        </bottom>
        <vertical/>
        <horizontal/>
      </border>
      <protection locked="1" hidden="0"/>
    </dxf>
    <dxf>
      <numFmt numFmtId="4" formatCode="#,##0.00"/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  <protection locked="0" hidden="0"/>
    </dxf>
    <dxf>
      <numFmt numFmtId="4" formatCode="#,##0.00"/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  <protection locked="0" hidden="0"/>
    </dxf>
    <dxf>
      <numFmt numFmtId="4" formatCode="#,##0.00"/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1"/>
        </left>
        <right style="medium">
          <color theme="1"/>
        </right>
        <top style="thin">
          <color theme="1"/>
        </top>
        <bottom style="thin">
          <color theme="1"/>
        </bottom>
        <vertical/>
        <horizontal/>
      </border>
      <protection locked="0" hidden="0"/>
    </dxf>
    <dxf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1"/>
        </left>
        <right/>
        <top style="thin">
          <color theme="1"/>
        </top>
        <bottom style="thin">
          <color theme="1"/>
        </bottom>
        <vertical/>
        <horizontal/>
      </border>
      <protection locked="0" hidden="0"/>
    </dxf>
    <dxf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  <protection locked="0" hidden="0"/>
    </dxf>
    <dxf>
      <alignment horizontal="center" vertical="center" textRotation="0" wrapText="0" indent="0" justifyLastLine="0" shrinkToFit="0" readingOrder="0"/>
      <border diagonalUp="0" diagonalDown="0">
        <left/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  <protection locked="1" hidden="0"/>
    </dxf>
    <dxf>
      <border outline="0">
        <left style="thin">
          <color theme="1"/>
        </left>
        <right style="thin">
          <color theme="1"/>
        </right>
        <bottom style="thin">
          <color theme="1"/>
        </bottom>
      </border>
    </dxf>
    <dxf>
      <protection locked="1" hidden="0"/>
    </dxf>
    <dxf>
      <alignment horizontal="center" vertical="center" textRotation="0" wrapText="1" indent="0" justifyLastLine="0" shrinkToFit="0" readingOrder="0"/>
      <protection locked="1" hidden="0"/>
    </dxf>
  </dxfs>
  <tableStyles count="0" defaultTableStyle="TableStyleMedium2" defaultPivotStyle="PivotStyleLight16"/>
  <colors>
    <mruColors>
      <color rgb="FF174A7C"/>
      <color rgb="FF76AEE6"/>
      <color rgb="FF2577C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/>
              <a:t>Detall</a:t>
            </a:r>
            <a:r>
              <a:rPr lang="en-US" sz="1800" b="1" baseline="0"/>
              <a:t> despesa energètica per unitat immobiliària</a:t>
            </a:r>
            <a:endParaRPr lang="en-US" sz="1800" b="1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barChart>
        <c:barDir val="col"/>
        <c:grouping val="stacked"/>
        <c:varyColors val="0"/>
        <c:ser>
          <c:idx val="4"/>
          <c:order val="0"/>
          <c:tx>
            <c:strRef>
              <c:f>'Informació de l''edifici'!$V$39:$V$40</c:f>
              <c:strCache>
                <c:ptCount val="2"/>
                <c:pt idx="0">
                  <c:v>Costos de funcionament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val>
            <c:numRef>
              <c:f>'Informació de l''edifici'!$V$43:$V$173</c:f>
              <c:numCache>
                <c:formatCode>General</c:formatCode>
                <c:ptCount val="1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B6F7-4832-A3A0-BDC3382B642A}"/>
            </c:ext>
          </c:extLst>
        </c:ser>
        <c:ser>
          <c:idx val="3"/>
          <c:order val="1"/>
          <c:tx>
            <c:strRef>
              <c:f>'Informació de l''edifici'!$U$39:$U$40</c:f>
              <c:strCache>
                <c:ptCount val="2"/>
                <c:pt idx="0">
                  <c:v>Costos comuns d'energia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noFill/>
            </a:ln>
            <a:effectLst/>
          </c:spPr>
          <c:invertIfNegative val="0"/>
          <c:val>
            <c:numRef>
              <c:f>'Informació de l''edifici'!$U$43:$U$173</c:f>
              <c:numCache>
                <c:formatCode>#,##0.00</c:formatCode>
                <c:ptCount val="1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B6F7-4832-A3A0-BDC3382B642A}"/>
            </c:ext>
          </c:extLst>
        </c:ser>
        <c:ser>
          <c:idx val="0"/>
          <c:order val="2"/>
          <c:tx>
            <c:strRef>
              <c:f>'Informació de l''edifici'!$G$39:$J$39</c:f>
              <c:strCache>
                <c:ptCount val="1"/>
                <c:pt idx="0">
                  <c:v>Calefacció</c:v>
                </c:pt>
              </c:strCache>
            </c:strRef>
          </c:tx>
          <c:spPr>
            <a:solidFill>
              <a:srgbClr val="174A7C"/>
            </a:solidFill>
            <a:ln>
              <a:noFill/>
            </a:ln>
            <a:effectLst/>
          </c:spPr>
          <c:invertIfNegative val="0"/>
          <c:val>
            <c:numRef>
              <c:f>'Informació de l''edifici'!$J$43:$J$173</c:f>
              <c:numCache>
                <c:formatCode>#,##0.00</c:formatCode>
                <c:ptCount val="131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#N/A</c:v>
                </c:pt>
                <c:pt idx="63">
                  <c:v>#N/A</c:v>
                </c:pt>
                <c:pt idx="64">
                  <c:v>#N/A</c:v>
                </c:pt>
                <c:pt idx="65">
                  <c:v>#N/A</c:v>
                </c:pt>
                <c:pt idx="66">
                  <c:v>#N/A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  <c:pt idx="70">
                  <c:v>#N/A</c:v>
                </c:pt>
                <c:pt idx="71">
                  <c:v>#N/A</c:v>
                </c:pt>
                <c:pt idx="72">
                  <c:v>#N/A</c:v>
                </c:pt>
                <c:pt idx="73">
                  <c:v>#N/A</c:v>
                </c:pt>
                <c:pt idx="74">
                  <c:v>#N/A</c:v>
                </c:pt>
                <c:pt idx="75">
                  <c:v>#N/A</c:v>
                </c:pt>
                <c:pt idx="76">
                  <c:v>#N/A</c:v>
                </c:pt>
                <c:pt idx="77">
                  <c:v>#N/A</c:v>
                </c:pt>
                <c:pt idx="78">
                  <c:v>#N/A</c:v>
                </c:pt>
                <c:pt idx="79">
                  <c:v>#N/A</c:v>
                </c:pt>
                <c:pt idx="80">
                  <c:v>#N/A</c:v>
                </c:pt>
                <c:pt idx="81">
                  <c:v>#N/A</c:v>
                </c:pt>
                <c:pt idx="82">
                  <c:v>#N/A</c:v>
                </c:pt>
                <c:pt idx="83">
                  <c:v>#N/A</c:v>
                </c:pt>
                <c:pt idx="84">
                  <c:v>#N/A</c:v>
                </c:pt>
                <c:pt idx="85">
                  <c:v>#N/A</c:v>
                </c:pt>
                <c:pt idx="86">
                  <c:v>#N/A</c:v>
                </c:pt>
                <c:pt idx="87">
                  <c:v>#N/A</c:v>
                </c:pt>
                <c:pt idx="88">
                  <c:v>#N/A</c:v>
                </c:pt>
                <c:pt idx="89">
                  <c:v>#N/A</c:v>
                </c:pt>
                <c:pt idx="90">
                  <c:v>#N/A</c:v>
                </c:pt>
                <c:pt idx="91">
                  <c:v>#N/A</c:v>
                </c:pt>
                <c:pt idx="92">
                  <c:v>#N/A</c:v>
                </c:pt>
                <c:pt idx="93">
                  <c:v>#N/A</c:v>
                </c:pt>
                <c:pt idx="94">
                  <c:v>#N/A</c:v>
                </c:pt>
                <c:pt idx="95">
                  <c:v>#N/A</c:v>
                </c:pt>
                <c:pt idx="96">
                  <c:v>#N/A</c:v>
                </c:pt>
                <c:pt idx="97">
                  <c:v>#N/A</c:v>
                </c:pt>
                <c:pt idx="98">
                  <c:v>#N/A</c:v>
                </c:pt>
                <c:pt idx="99">
                  <c:v>#N/A</c:v>
                </c:pt>
                <c:pt idx="100">
                  <c:v>#N/A</c:v>
                </c:pt>
                <c:pt idx="101">
                  <c:v>#N/A</c:v>
                </c:pt>
                <c:pt idx="102">
                  <c:v>#N/A</c:v>
                </c:pt>
                <c:pt idx="103">
                  <c:v>#N/A</c:v>
                </c:pt>
                <c:pt idx="104">
                  <c:v>#N/A</c:v>
                </c:pt>
                <c:pt idx="105">
                  <c:v>#N/A</c:v>
                </c:pt>
                <c:pt idx="106">
                  <c:v>#N/A</c:v>
                </c:pt>
                <c:pt idx="107">
                  <c:v>#N/A</c:v>
                </c:pt>
                <c:pt idx="108">
                  <c:v>#N/A</c:v>
                </c:pt>
                <c:pt idx="109">
                  <c:v>#N/A</c:v>
                </c:pt>
                <c:pt idx="110">
                  <c:v>#N/A</c:v>
                </c:pt>
                <c:pt idx="111">
                  <c:v>#N/A</c:v>
                </c:pt>
                <c:pt idx="112">
                  <c:v>#N/A</c:v>
                </c:pt>
                <c:pt idx="113">
                  <c:v>#N/A</c:v>
                </c:pt>
                <c:pt idx="114">
                  <c:v>#N/A</c:v>
                </c:pt>
                <c:pt idx="115">
                  <c:v>#N/A</c:v>
                </c:pt>
                <c:pt idx="116">
                  <c:v>#N/A</c:v>
                </c:pt>
                <c:pt idx="117">
                  <c:v>#N/A</c:v>
                </c:pt>
                <c:pt idx="118">
                  <c:v>#N/A</c:v>
                </c:pt>
                <c:pt idx="119">
                  <c:v>#N/A</c:v>
                </c:pt>
                <c:pt idx="120">
                  <c:v>#N/A</c:v>
                </c:pt>
                <c:pt idx="121">
                  <c:v>#N/A</c:v>
                </c:pt>
                <c:pt idx="122">
                  <c:v>#N/A</c:v>
                </c:pt>
                <c:pt idx="123">
                  <c:v>#N/A</c:v>
                </c:pt>
                <c:pt idx="124">
                  <c:v>#N/A</c:v>
                </c:pt>
                <c:pt idx="125">
                  <c:v>#N/A</c:v>
                </c:pt>
                <c:pt idx="126">
                  <c:v>#N/A</c:v>
                </c:pt>
                <c:pt idx="127">
                  <c:v>#N/A</c:v>
                </c:pt>
                <c:pt idx="128">
                  <c:v>#N/A</c:v>
                </c:pt>
                <c:pt idx="129">
                  <c:v>#N/A</c:v>
                </c:pt>
                <c:pt idx="130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A72A-43CB-95DF-4032BD7EA290}"/>
            </c:ext>
          </c:extLst>
        </c:ser>
        <c:ser>
          <c:idx val="1"/>
          <c:order val="3"/>
          <c:tx>
            <c:strRef>
              <c:f>'Informació de l''edifici'!$K$39:$N$39</c:f>
              <c:strCache>
                <c:ptCount val="1"/>
                <c:pt idx="0">
                  <c:v>Refrigeració</c:v>
                </c:pt>
              </c:strCache>
            </c:strRef>
          </c:tx>
          <c:spPr>
            <a:solidFill>
              <a:srgbClr val="2577C9"/>
            </a:solidFill>
            <a:ln>
              <a:noFill/>
            </a:ln>
            <a:effectLst/>
          </c:spPr>
          <c:invertIfNegative val="0"/>
          <c:val>
            <c:numRef>
              <c:f>'Informació de l''edifici'!$N$43:$N$173</c:f>
              <c:numCache>
                <c:formatCode>#,##0.00</c:formatCode>
                <c:ptCount val="1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A72A-43CB-95DF-4032BD7EA290}"/>
            </c:ext>
          </c:extLst>
        </c:ser>
        <c:ser>
          <c:idx val="2"/>
          <c:order val="4"/>
          <c:tx>
            <c:strRef>
              <c:f>'Informació de l''edifici'!$O$39:$S$39</c:f>
              <c:strCache>
                <c:ptCount val="1"/>
                <c:pt idx="0">
                  <c:v>Aigua Calenta Sanitària</c:v>
                </c:pt>
              </c:strCache>
            </c:strRef>
          </c:tx>
          <c:spPr>
            <a:solidFill>
              <a:srgbClr val="76AEE6"/>
            </a:solidFill>
            <a:ln>
              <a:noFill/>
            </a:ln>
            <a:effectLst/>
          </c:spPr>
          <c:invertIfNegative val="0"/>
          <c:val>
            <c:numRef>
              <c:f>'Informació de l''edifici'!$S$43:$S$173</c:f>
              <c:numCache>
                <c:formatCode>#,##0.00</c:formatCode>
                <c:ptCount val="1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A72A-43CB-95DF-4032BD7EA2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227042936"/>
        <c:axId val="144893280"/>
      </c:barChart>
      <c:catAx>
        <c:axId val="227042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144893280"/>
        <c:crosses val="autoZero"/>
        <c:auto val="1"/>
        <c:lblAlgn val="ctr"/>
        <c:lblOffset val="100"/>
        <c:noMultiLvlLbl val="0"/>
      </c:catAx>
      <c:valAx>
        <c:axId val="1448932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a-ES" b="1"/>
                  <a:t>Costos (€)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a-E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2270429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 sz="1800" b="1"/>
              <a:t>Resum</a:t>
            </a:r>
            <a:r>
              <a:rPr lang="ca-ES" sz="1800" b="1" baseline="0"/>
              <a:t> de despesa energètica total de l'ITC de l'exercici</a:t>
            </a:r>
            <a:endParaRPr lang="ca-ES" sz="1800" b="1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barChart>
        <c:barDir val="col"/>
        <c:grouping val="stacked"/>
        <c:varyColors val="0"/>
        <c:ser>
          <c:idx val="4"/>
          <c:order val="0"/>
          <c:tx>
            <c:strRef>
              <c:f>'Informació de l''edifici'!$V$39:$V$40</c:f>
              <c:strCache>
                <c:ptCount val="2"/>
                <c:pt idx="0">
                  <c:v>Costos de funcionament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val>
            <c:numRef>
              <c:f>'Informació de l''edifici'!$V$174</c:f>
              <c:numCache>
                <c:formatCode>#,##0.00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2C8F-472E-B703-E1C7D27795F3}"/>
            </c:ext>
          </c:extLst>
        </c:ser>
        <c:ser>
          <c:idx val="3"/>
          <c:order val="1"/>
          <c:tx>
            <c:strRef>
              <c:f>'Informació de l''edifici'!$U$39:$U$40</c:f>
              <c:strCache>
                <c:ptCount val="2"/>
                <c:pt idx="0">
                  <c:v>Costos comuns d'energia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'Informació de l''edifici'!$U$174</c:f>
              <c:numCache>
                <c:formatCode>#,##0.00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2C8F-472E-B703-E1C7D27795F3}"/>
            </c:ext>
          </c:extLst>
        </c:ser>
        <c:ser>
          <c:idx val="0"/>
          <c:order val="2"/>
          <c:tx>
            <c:v>Calefacció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'Informació de l''edifici'!$J$174</c:f>
              <c:numCache>
                <c:formatCode>#,##0.00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444-4AC5-BD18-0B7B09CBCD28}"/>
            </c:ext>
          </c:extLst>
        </c:ser>
        <c:ser>
          <c:idx val="1"/>
          <c:order val="3"/>
          <c:tx>
            <c:v>Refrigeració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'Informació de l''edifici'!$N$174</c:f>
              <c:numCache>
                <c:formatCode>#,##0.00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444-4AC5-BD18-0B7B09CBCD28}"/>
            </c:ext>
          </c:extLst>
        </c:ser>
        <c:ser>
          <c:idx val="2"/>
          <c:order val="4"/>
          <c:tx>
            <c:v>ACS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'Informació de l''edifici'!$S$174</c:f>
              <c:numCache>
                <c:formatCode>#,##0.00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7444-4AC5-BD18-0B7B09CBCD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227238632"/>
        <c:axId val="227473968"/>
      </c:barChart>
      <c:catAx>
        <c:axId val="227238632"/>
        <c:scaling>
          <c:orientation val="minMax"/>
        </c:scaling>
        <c:delete val="1"/>
        <c:axPos val="b"/>
        <c:majorTickMark val="none"/>
        <c:minorTickMark val="none"/>
        <c:tickLblPos val="nextTo"/>
        <c:crossAx val="227473968"/>
        <c:crosses val="autoZero"/>
        <c:auto val="1"/>
        <c:lblAlgn val="ctr"/>
        <c:lblOffset val="100"/>
        <c:noMultiLvlLbl val="0"/>
      </c:catAx>
      <c:valAx>
        <c:axId val="227473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a-ES" b="1"/>
                  <a:t>Costos</a:t>
                </a:r>
                <a:r>
                  <a:rPr lang="ca-ES" b="1" baseline="0"/>
                  <a:t> (€)</a:t>
                </a:r>
                <a:endParaRPr lang="ca-ES" b="1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a-ES"/>
            </a:p>
          </c:txPr>
        </c:title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2272386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3041236755576022"/>
          <c:y val="0.89374669447138444"/>
          <c:w val="0.84790715540201256"/>
          <c:h val="8.958622327853318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chart" Target="../charts/chart1.xml"/><Relationship Id="rId1" Type="http://schemas.openxmlformats.org/officeDocument/2006/relationships/image" Target="../media/image3.png"/><Relationship Id="rId4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603250</xdr:colOff>
      <xdr:row>18</xdr:row>
      <xdr:rowOff>127000</xdr:rowOff>
    </xdr:from>
    <xdr:to>
      <xdr:col>11</xdr:col>
      <xdr:colOff>730250</xdr:colOff>
      <xdr:row>31</xdr:row>
      <xdr:rowOff>79375</xdr:rowOff>
    </xdr:to>
    <xdr:pic>
      <xdr:nvPicPr>
        <xdr:cNvPr id="97" name="Imagen 96" descr="C:\Users\Jordi Puy\Documents\Feina_Xell\21_2018 - Llei d'impuls de la transició energètica i del canvi climàtic\Edifici.jpg"/>
        <xdr:cNvPicPr/>
      </xdr:nvPicPr>
      <xdr:blipFill>
        <a:blip xmlns:r="http://schemas.openxmlformats.org/officeDocument/2006/relationships" r:embed="rId1" cstate="print"/>
        <a:srcRect r="90374" b="68127"/>
        <a:stretch>
          <a:fillRect/>
        </a:stretch>
      </xdr:blipFill>
      <xdr:spPr bwMode="auto">
        <a:xfrm>
          <a:off x="8826500" y="5127625"/>
          <a:ext cx="1651000" cy="2428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588819</xdr:colOff>
      <xdr:row>5</xdr:row>
      <xdr:rowOff>69271</xdr:rowOff>
    </xdr:from>
    <xdr:to>
      <xdr:col>12</xdr:col>
      <xdr:colOff>242455</xdr:colOff>
      <xdr:row>5</xdr:row>
      <xdr:rowOff>1974272</xdr:rowOff>
    </xdr:to>
    <xdr:pic>
      <xdr:nvPicPr>
        <xdr:cNvPr id="3" name="Imagen 2" descr="Generador de Códigos QR Codes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05455" y="1298862"/>
          <a:ext cx="1939636" cy="190500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0</xdr:colOff>
      <xdr:row>11</xdr:row>
      <xdr:rowOff>2</xdr:rowOff>
    </xdr:from>
    <xdr:to>
      <xdr:col>12</xdr:col>
      <xdr:colOff>488094</xdr:colOff>
      <xdr:row>30</xdr:row>
      <xdr:rowOff>37685</xdr:rowOff>
    </xdr:to>
    <xdr:grpSp>
      <xdr:nvGrpSpPr>
        <xdr:cNvPr id="74" name="Group 82"/>
        <xdr:cNvGrpSpPr>
          <a:grpSpLocks/>
        </xdr:cNvGrpSpPr>
      </xdr:nvGrpSpPr>
      <xdr:grpSpPr bwMode="auto">
        <a:xfrm>
          <a:off x="2078182" y="4329547"/>
          <a:ext cx="8904730" cy="3657183"/>
          <a:chOff x="1674" y="6611"/>
          <a:chExt cx="9571" cy="3397"/>
        </a:xfrm>
      </xdr:grpSpPr>
      <xdr:grpSp>
        <xdr:nvGrpSpPr>
          <xdr:cNvPr id="76" name="Group 72"/>
          <xdr:cNvGrpSpPr>
            <a:grpSpLocks/>
          </xdr:cNvGrpSpPr>
        </xdr:nvGrpSpPr>
        <xdr:grpSpPr bwMode="auto">
          <a:xfrm>
            <a:off x="6977" y="6611"/>
            <a:ext cx="4268" cy="1039"/>
            <a:chOff x="7539" y="10836"/>
            <a:chExt cx="4268" cy="1039"/>
          </a:xfrm>
        </xdr:grpSpPr>
        <xdr:sp macro="" textlink="">
          <xdr:nvSpPr>
            <xdr:cNvPr id="92" name="Text Box 71"/>
            <xdr:cNvSpPr txBox="1">
              <a:spLocks noChangeArrowheads="1"/>
            </xdr:cNvSpPr>
          </xdr:nvSpPr>
          <xdr:spPr bwMode="auto">
            <a:xfrm>
              <a:off x="7813" y="10864"/>
              <a:ext cx="3994" cy="1011"/>
            </a:xfrm>
            <a:prstGeom prst="rect">
              <a:avLst/>
            </a:prstGeom>
            <a:solidFill>
              <a:srgbClr val="FFFFFF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rot="0" vert="horz" wrap="square" lIns="91440" tIns="45720" rIns="91440" bIns="45720" anchor="t" anchorCtr="0" upright="1">
              <a:spAutoFit/>
            </a:bodyPr>
            <a:lstStyle>
              <a:defPPr>
                <a:defRPr lang="ca-E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defTabSz="914400" eaLnBrk="1" fontAlgn="auto" latinLnBrk="0" hangingPunct="1">
                <a:lnSpc>
                  <a:spcPct val="107000"/>
                </a:lnSpc>
                <a:spcBef>
                  <a:spcPts val="0"/>
                </a:spcBef>
                <a:spcAft>
                  <a:spcPts val="80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ca-ES" sz="1200" b="0" i="0" u="none" strike="noStrike" kern="0" cap="none" spc="0" normalizeH="0" baseline="0">
                  <a:ln>
                    <a:noFill/>
                  </a:ln>
                  <a:solidFill>
                    <a:srgbClr val="767171"/>
                  </a:solidFill>
                  <a:effectLst/>
                  <a:uLnTx/>
                  <a:uFillTx/>
                  <a:latin typeface="Arial" panose="020B0604020202020204" pitchFamily="34" charset="0"/>
                  <a:ea typeface="Calibri" panose="020F0502020204030204" pitchFamily="34" charset="0"/>
                  <a:cs typeface="Arial" panose="020B0604020202020204" pitchFamily="34" charset="0"/>
                </a:rPr>
                <a:t>Despeses per repartir equitativament</a:t>
              </a:r>
              <a:endParaRPr kumimoji="0" lang="ca-ES" sz="1200" b="0" i="0" u="none" strike="noStrike" kern="0" cap="none" spc="0" normalizeH="0" baseline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 pitchFamily="34" charset="0"/>
                <a:ea typeface="Calibri" panose="020F0502020204030204" pitchFamily="34" charset="0"/>
                <a:cs typeface="Arial" panose="020B0604020202020204" pitchFamily="34" charset="0"/>
              </a:endParaRPr>
            </a:p>
            <a:p>
              <a:pPr marL="0" marR="0" lvl="0" indent="0" defTabSz="914400" eaLnBrk="1" fontAlgn="auto" latinLnBrk="0" hangingPunct="1">
                <a:lnSpc>
                  <a:spcPct val="107000"/>
                </a:lnSpc>
                <a:spcBef>
                  <a:spcPts val="0"/>
                </a:spcBef>
                <a:spcAft>
                  <a:spcPts val="80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ca-ES" sz="1200" b="0" i="0" u="none" strike="noStrike" kern="0" cap="none" spc="0" normalizeH="0" baseline="0">
                  <a:ln>
                    <a:noFill/>
                  </a:ln>
                  <a:solidFill>
                    <a:srgbClr val="767171"/>
                  </a:solidFill>
                  <a:effectLst/>
                  <a:uLnTx/>
                  <a:uFillTx/>
                  <a:latin typeface="Arial" panose="020B0604020202020204" pitchFamily="34" charset="0"/>
                  <a:ea typeface="Calibri" panose="020F0502020204030204" pitchFamily="34" charset="0"/>
                  <a:cs typeface="Arial" panose="020B0604020202020204" pitchFamily="34" charset="0"/>
                </a:rPr>
                <a:t>Despeses per repercutir en l’usuari final</a:t>
              </a:r>
              <a:endParaRPr kumimoji="0" lang="ca-ES" sz="1200" b="0" i="0" u="none" strike="noStrike" kern="0" cap="none" spc="0" normalizeH="0" baseline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 pitchFamily="34" charset="0"/>
                <a:ea typeface="Calibri" panose="020F0502020204030204" pitchFamily="34" charset="0"/>
                <a:cs typeface="Arial" panose="020B0604020202020204" pitchFamily="34" charset="0"/>
              </a:endParaRPr>
            </a:p>
            <a:p>
              <a:pPr marL="0" marR="0" lvl="0" indent="0" defTabSz="914400" eaLnBrk="1" fontAlgn="auto" latinLnBrk="0" hangingPunct="1">
                <a:lnSpc>
                  <a:spcPct val="107000"/>
                </a:lnSpc>
                <a:spcBef>
                  <a:spcPts val="0"/>
                </a:spcBef>
                <a:spcAft>
                  <a:spcPts val="80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ca-ES" sz="1200" b="0" i="0" u="none" strike="noStrike" kern="0" cap="none" spc="0" normalizeH="0" baseline="0">
                  <a:ln>
                    <a:noFill/>
                  </a:ln>
                  <a:solidFill>
                    <a:srgbClr val="767171"/>
                  </a:solidFill>
                  <a:effectLst/>
                  <a:uLnTx/>
                  <a:uFillTx/>
                  <a:latin typeface="Arial" panose="020B0604020202020204" pitchFamily="34" charset="0"/>
                  <a:ea typeface="Calibri" panose="020F0502020204030204" pitchFamily="34" charset="0"/>
                  <a:cs typeface="Arial" panose="020B0604020202020204" pitchFamily="34" charset="0"/>
                </a:rPr>
                <a:t>Despeses per repercutir exclusivament en la propietat</a:t>
              </a:r>
              <a:endParaRPr kumimoji="0" lang="ca-ES" sz="1200" b="0" i="0" u="none" strike="noStrike" kern="0" cap="none" spc="0" normalizeH="0" baseline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 pitchFamily="34" charset="0"/>
                <a:ea typeface="Calibri" panose="020F0502020204030204" pitchFamily="34" charset="0"/>
                <a:cs typeface="Arial" panose="020B0604020202020204" pitchFamily="34" charset="0"/>
              </a:endParaRPr>
            </a:p>
          </xdr:txBody>
        </xdr:sp>
        <xdr:grpSp>
          <xdr:nvGrpSpPr>
            <xdr:cNvPr id="93" name="Group 70"/>
            <xdr:cNvGrpSpPr>
              <a:grpSpLocks/>
            </xdr:cNvGrpSpPr>
          </xdr:nvGrpSpPr>
          <xdr:grpSpPr bwMode="auto">
            <a:xfrm>
              <a:off x="7539" y="10836"/>
              <a:ext cx="274" cy="952"/>
              <a:chOff x="7539" y="10836"/>
              <a:chExt cx="274" cy="952"/>
            </a:xfrm>
          </xdr:grpSpPr>
          <xdr:sp macro="" textlink="">
            <xdr:nvSpPr>
              <xdr:cNvPr id="94" name="AutoShape 65"/>
              <xdr:cNvSpPr>
                <a:spLocks noChangeArrowheads="1"/>
              </xdr:cNvSpPr>
            </xdr:nvSpPr>
            <xdr:spPr bwMode="auto">
              <a:xfrm>
                <a:off x="7539" y="11177"/>
                <a:ext cx="274" cy="264"/>
              </a:xfrm>
              <a:prstGeom prst="roundRect">
                <a:avLst>
                  <a:gd name="adj" fmla="val 16667"/>
                </a:avLst>
              </a:prstGeom>
              <a:gradFill rotWithShape="0">
                <a:gsLst>
                  <a:gs pos="0">
                    <a:srgbClr val="ED7D31">
                      <a:lumMod val="60000"/>
                      <a:lumOff val="40000"/>
                    </a:srgbClr>
                  </a:gs>
                  <a:gs pos="50000">
                    <a:srgbClr val="ED7D31">
                      <a:lumMod val="20000"/>
                      <a:lumOff val="80000"/>
                    </a:srgbClr>
                  </a:gs>
                  <a:gs pos="100000">
                    <a:srgbClr val="ED7D31">
                      <a:lumMod val="60000"/>
                      <a:lumOff val="40000"/>
                    </a:srgbClr>
                  </a:gs>
                </a:gsLst>
                <a:lin ang="18900000" scaled="1"/>
              </a:gradFill>
              <a:ln w="12700">
                <a:solidFill>
                  <a:srgbClr val="ED7D31">
                    <a:lumMod val="60000"/>
                    <a:lumOff val="40000"/>
                  </a:srgbClr>
                </a:solidFill>
                <a:round/>
                <a:headEnd/>
                <a:tailEnd/>
              </a:ln>
              <a:effectLst>
                <a:outerShdw dist="28398" dir="3806097" algn="ctr" rotWithShape="0">
                  <a:srgbClr val="ED7D31">
                    <a:lumMod val="50000"/>
                    <a:lumOff val="0"/>
                    <a:alpha val="50000"/>
                  </a:srgbClr>
                </a:outerShdw>
              </a:effectLst>
            </xdr:spPr>
            <xdr:txBody>
              <a:bodyPr rot="0" vert="horz" wrap="square" lIns="91440" tIns="45720" rIns="91440" bIns="45720" anchor="t" anchorCtr="0" upright="1">
                <a:noAutofit/>
              </a:bodyPr>
              <a:lstStyle>
                <a:defPPr>
                  <a:defRPr lang="ca-ES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marL="0" marR="0" lvl="0" indent="0" algn="ctr" defTabSz="914400" eaLnBrk="1" fontAlgn="auto" latinLnBrk="0" hangingPunct="1">
                  <a:lnSpc>
                    <a:spcPct val="107000"/>
                  </a:lnSpc>
                  <a:spcBef>
                    <a:spcPts val="0"/>
                  </a:spcBef>
                  <a:spcAft>
                    <a:spcPts val="800"/>
                  </a:spcAft>
                  <a:buClrTx/>
                  <a:buSzTx/>
                  <a:buFontTx/>
                  <a:buNone/>
                  <a:tabLst/>
                  <a:defRPr/>
                </a:pPr>
                <a:r>
                  <a:rPr kumimoji="0" lang="ca-ES" sz="800" b="0" i="0" u="none" strike="noStrike" kern="0" cap="none" spc="0" normalizeH="0" baseline="0">
                    <a:ln>
                      <a:noFill/>
                    </a:ln>
                    <a:solidFill>
                      <a:srgbClr val="1F4E79"/>
                    </a:solidFill>
                    <a:effectLst/>
                    <a:uLnTx/>
                    <a:uFillTx/>
                    <a:latin typeface="Arial" panose="020B0604020202020204" pitchFamily="34" charset="0"/>
                    <a:ea typeface="Calibri" panose="020F0502020204030204" pitchFamily="34" charset="0"/>
                    <a:cs typeface="Arial" panose="020B0604020202020204" pitchFamily="34" charset="0"/>
                  </a:rPr>
                  <a:t> </a:t>
                </a:r>
                <a:endParaRPr kumimoji="0" lang="ca-ES" sz="1100" b="0" i="0" u="none" strike="noStrike" kern="0" cap="none" spc="0" normalizeH="0" baseline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Calibri" panose="020F0502020204030204" pitchFamily="34" charset="0"/>
                  <a:ea typeface="Calibri" panose="020F0502020204030204" pitchFamily="34" charset="0"/>
                  <a:cs typeface="Arial" panose="020B0604020202020204" pitchFamily="34" charset="0"/>
                </a:endParaRPr>
              </a:p>
            </xdr:txBody>
          </xdr:sp>
          <xdr:sp macro="" textlink="">
            <xdr:nvSpPr>
              <xdr:cNvPr id="95" name="AutoShape 67"/>
              <xdr:cNvSpPr>
                <a:spLocks noChangeArrowheads="1"/>
              </xdr:cNvSpPr>
            </xdr:nvSpPr>
            <xdr:spPr bwMode="auto">
              <a:xfrm>
                <a:off x="7541" y="11524"/>
                <a:ext cx="272" cy="264"/>
              </a:xfrm>
              <a:prstGeom prst="roundRect">
                <a:avLst>
                  <a:gd name="adj" fmla="val 16667"/>
                </a:avLst>
              </a:prstGeom>
              <a:gradFill rotWithShape="0">
                <a:gsLst>
                  <a:gs pos="0">
                    <a:srgbClr val="5B9BD5">
                      <a:lumMod val="60000"/>
                      <a:lumOff val="40000"/>
                    </a:srgbClr>
                  </a:gs>
                  <a:gs pos="50000">
                    <a:srgbClr val="5B9BD5">
                      <a:lumMod val="20000"/>
                      <a:lumOff val="80000"/>
                    </a:srgbClr>
                  </a:gs>
                  <a:gs pos="100000">
                    <a:srgbClr val="5B9BD5">
                      <a:lumMod val="60000"/>
                      <a:lumOff val="40000"/>
                    </a:srgbClr>
                  </a:gs>
                </a:gsLst>
                <a:lin ang="18900000" scaled="1"/>
              </a:gradFill>
              <a:ln w="12700">
                <a:solidFill>
                  <a:srgbClr val="5B9BD5">
                    <a:lumMod val="60000"/>
                    <a:lumOff val="40000"/>
                  </a:srgbClr>
                </a:solidFill>
                <a:round/>
                <a:headEnd/>
                <a:tailEnd/>
              </a:ln>
              <a:effectLst>
                <a:outerShdw dist="28398" dir="3806097" algn="ctr" rotWithShape="0">
                  <a:srgbClr val="5B9BD5">
                    <a:lumMod val="50000"/>
                    <a:lumOff val="0"/>
                    <a:alpha val="50000"/>
                  </a:srgbClr>
                </a:outerShdw>
              </a:effectLst>
            </xdr:spPr>
            <xdr:txBody>
              <a:bodyPr rot="0" vert="horz" wrap="square" lIns="91440" tIns="45720" rIns="91440" bIns="45720" anchor="t" anchorCtr="0" upright="1">
                <a:noAutofit/>
              </a:bodyPr>
              <a:lstStyle>
                <a:defPPr>
                  <a:defRPr lang="ca-ES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marL="0" marR="0" lvl="0" indent="0" defTabSz="914400" eaLnBrk="1" fontAlgn="auto" latinLnBrk="0" hangingPunct="1">
                  <a:lnSpc>
                    <a:spcPct val="107000"/>
                  </a:lnSpc>
                  <a:spcBef>
                    <a:spcPts val="0"/>
                  </a:spcBef>
                  <a:spcAft>
                    <a:spcPts val="800"/>
                  </a:spcAft>
                  <a:buClrTx/>
                  <a:buSzTx/>
                  <a:buFontTx/>
                  <a:buNone/>
                  <a:tabLst/>
                  <a:defRPr/>
                </a:pPr>
                <a:r>
                  <a:rPr kumimoji="0" lang="ca-ES" sz="1100" b="0" i="0" u="none" strike="noStrike" kern="0" cap="none" spc="0" normalizeH="0" baseline="0">
                    <a:ln>
                      <a:noFill/>
                    </a:ln>
                    <a:solidFill>
                      <a:sysClr val="windowText" lastClr="000000"/>
                    </a:solidFill>
                    <a:effectLst/>
                    <a:uLnTx/>
                    <a:uFillTx/>
                    <a:latin typeface="Calibri" panose="020F0502020204030204" pitchFamily="34" charset="0"/>
                    <a:ea typeface="Calibri" panose="020F0502020204030204" pitchFamily="34" charset="0"/>
                    <a:cs typeface="Arial" panose="020B0604020202020204" pitchFamily="34" charset="0"/>
                  </a:rPr>
                  <a:t> </a:t>
                </a:r>
              </a:p>
            </xdr:txBody>
          </xdr:sp>
          <xdr:sp macro="" textlink="">
            <xdr:nvSpPr>
              <xdr:cNvPr id="96" name="AutoShape 69"/>
              <xdr:cNvSpPr>
                <a:spLocks noChangeArrowheads="1"/>
              </xdr:cNvSpPr>
            </xdr:nvSpPr>
            <xdr:spPr bwMode="auto">
              <a:xfrm>
                <a:off x="7541" y="10836"/>
                <a:ext cx="272" cy="264"/>
              </a:xfrm>
              <a:prstGeom prst="roundRect">
                <a:avLst>
                  <a:gd name="adj" fmla="val 16667"/>
                </a:avLst>
              </a:prstGeom>
              <a:gradFill rotWithShape="0">
                <a:gsLst>
                  <a:gs pos="0">
                    <a:sysClr val="window" lastClr="FFFFFF">
                      <a:lumMod val="100000"/>
                      <a:lumOff val="0"/>
                    </a:sysClr>
                  </a:gs>
                  <a:gs pos="100000">
                    <a:srgbClr val="A5A5A5">
                      <a:lumMod val="40000"/>
                      <a:lumOff val="60000"/>
                    </a:srgbClr>
                  </a:gs>
                </a:gsLst>
                <a:lin ang="5400000" scaled="1"/>
              </a:gradFill>
              <a:ln w="12700">
                <a:solidFill>
                  <a:srgbClr val="A5A5A5">
                    <a:lumMod val="60000"/>
                    <a:lumOff val="40000"/>
                  </a:srgbClr>
                </a:solidFill>
                <a:round/>
                <a:headEnd/>
                <a:tailEnd/>
              </a:ln>
              <a:effectLst>
                <a:outerShdw dist="28398" dir="3806097" algn="ctr" rotWithShape="0">
                  <a:srgbClr val="A5A5A5">
                    <a:lumMod val="50000"/>
                    <a:lumOff val="0"/>
                    <a:alpha val="50000"/>
                  </a:srgbClr>
                </a:outerShdw>
              </a:effectLst>
            </xdr:spPr>
            <xdr:txBody>
              <a:bodyPr rot="0" vert="horz" wrap="square" lIns="91440" tIns="45720" rIns="91440" bIns="45720" anchor="t" anchorCtr="0" upright="1">
                <a:noAutofit/>
              </a:bodyPr>
              <a:lstStyle>
                <a:defPPr>
                  <a:defRPr lang="ca-ES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marL="0" marR="0" lvl="0" indent="0" defTabSz="914400" eaLnBrk="1" fontAlgn="auto" latinLnBrk="0" hangingPunct="1">
                  <a:lnSpc>
                    <a:spcPct val="107000"/>
                  </a:lnSpc>
                  <a:spcBef>
                    <a:spcPts val="0"/>
                  </a:spcBef>
                  <a:spcAft>
                    <a:spcPts val="800"/>
                  </a:spcAft>
                  <a:buClrTx/>
                  <a:buSzTx/>
                  <a:buFontTx/>
                  <a:buNone/>
                  <a:tabLst/>
                  <a:defRPr/>
                </a:pPr>
                <a:r>
                  <a:rPr kumimoji="0" lang="ca-ES" sz="1100" b="0" i="0" u="none" strike="noStrike" kern="0" cap="none" spc="0" normalizeH="0" baseline="0">
                    <a:ln>
                      <a:noFill/>
                    </a:ln>
                    <a:solidFill>
                      <a:sysClr val="windowText" lastClr="000000"/>
                    </a:solidFill>
                    <a:effectLst/>
                    <a:uLnTx/>
                    <a:uFillTx/>
                    <a:latin typeface="Calibri" panose="020F0502020204030204" pitchFamily="34" charset="0"/>
                    <a:ea typeface="Calibri" panose="020F0502020204030204" pitchFamily="34" charset="0"/>
                    <a:cs typeface="Arial" panose="020B0604020202020204" pitchFamily="34" charset="0"/>
                  </a:rPr>
                  <a:t> </a:t>
                </a:r>
              </a:p>
            </xdr:txBody>
          </xdr:sp>
        </xdr:grpSp>
      </xdr:grpSp>
      <xdr:grpSp>
        <xdr:nvGrpSpPr>
          <xdr:cNvPr id="77" name="Group 81"/>
          <xdr:cNvGrpSpPr>
            <a:grpSpLocks/>
          </xdr:cNvGrpSpPr>
        </xdr:nvGrpSpPr>
        <xdr:grpSpPr bwMode="auto">
          <a:xfrm>
            <a:off x="1674" y="7317"/>
            <a:ext cx="7717" cy="2691"/>
            <a:chOff x="1674" y="7317"/>
            <a:chExt cx="7717" cy="2691"/>
          </a:xfrm>
        </xdr:grpSpPr>
        <xdr:sp macro="" textlink="">
          <xdr:nvSpPr>
            <xdr:cNvPr id="78" name="AutoShape 51"/>
            <xdr:cNvSpPr>
              <a:spLocks noChangeArrowheads="1"/>
            </xdr:cNvSpPr>
          </xdr:nvSpPr>
          <xdr:spPr bwMode="auto">
            <a:xfrm rot="16200000">
              <a:off x="634" y="8357"/>
              <a:ext cx="2569" cy="490"/>
            </a:xfrm>
            <a:prstGeom prst="roundRect">
              <a:avLst>
                <a:gd name="adj" fmla="val 16667"/>
              </a:avLst>
            </a:prstGeom>
            <a:solidFill>
              <a:sysClr val="window" lastClr="FFFFFF"/>
            </a:solidFill>
            <a:ln w="12700">
              <a:solidFill>
                <a:srgbClr val="A5A5A5">
                  <a:lumMod val="60000"/>
                  <a:lumOff val="40000"/>
                </a:srgbClr>
              </a:solidFill>
              <a:round/>
              <a:headEnd/>
              <a:tailEnd/>
            </a:ln>
            <a:effectLst>
              <a:outerShdw dist="28398" dir="3806097" algn="ctr" rotWithShape="0">
                <a:srgbClr val="A5A5A5">
                  <a:lumMod val="50000"/>
                  <a:lumOff val="0"/>
                  <a:alpha val="50000"/>
                </a:srgbClr>
              </a:outerShdw>
            </a:effectLst>
          </xdr:spPr>
          <xdr:txBody>
            <a:bodyPr rot="0" vert="vert270" wrap="square" lIns="91440" tIns="45720" rIns="91440" bIns="45720" anchor="t" anchorCtr="0" upright="1">
              <a:noAutofit/>
            </a:bodyPr>
            <a:lstStyle>
              <a:defPPr>
                <a:defRPr lang="ca-E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algn="ctr" defTabSz="914400" eaLnBrk="1" fontAlgn="auto" latinLnBrk="0" hangingPunct="1">
                <a:lnSpc>
                  <a:spcPct val="107000"/>
                </a:lnSpc>
                <a:spcBef>
                  <a:spcPts val="0"/>
                </a:spcBef>
                <a:spcAft>
                  <a:spcPts val="80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ca-ES" sz="1400" b="1" i="0" u="none" strike="noStrike" kern="0" cap="none" spc="0" normalizeH="0" baseline="0">
                  <a:ln>
                    <a:noFill/>
                  </a:ln>
                  <a:solidFill>
                    <a:srgbClr val="595959"/>
                  </a:solidFill>
                  <a:effectLst/>
                  <a:uLnTx/>
                  <a:uFillTx/>
                  <a:latin typeface="Arial" panose="020B0604020202020204" pitchFamily="34" charset="0"/>
                  <a:ea typeface="Calibri" panose="020F0502020204030204" pitchFamily="34" charset="0"/>
                  <a:cs typeface="Arial" panose="020B0604020202020204" pitchFamily="34" charset="0"/>
                </a:rPr>
                <a:t>Despeses generals</a:t>
              </a:r>
              <a:endParaRPr kumimoji="0" lang="ca-ES" sz="1400" b="0" i="0" u="none" strike="noStrike" kern="0" cap="none" spc="0" normalizeH="0" baseline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 pitchFamily="34" charset="0"/>
                <a:ea typeface="Calibri" panose="020F0502020204030204" pitchFamily="34" charset="0"/>
                <a:cs typeface="Arial" panose="020B0604020202020204" pitchFamily="34" charset="0"/>
              </a:endParaRPr>
            </a:p>
          </xdr:txBody>
        </xdr:sp>
        <xdr:sp macro="" textlink="">
          <xdr:nvSpPr>
            <xdr:cNvPr id="79" name="AutoShape 52"/>
            <xdr:cNvSpPr>
              <a:spLocks noChangeArrowheads="1"/>
            </xdr:cNvSpPr>
          </xdr:nvSpPr>
          <xdr:spPr bwMode="auto">
            <a:xfrm>
              <a:off x="2484" y="7513"/>
              <a:ext cx="3192" cy="1154"/>
            </a:xfrm>
            <a:prstGeom prst="roundRect">
              <a:avLst>
                <a:gd name="adj" fmla="val 16667"/>
              </a:avLst>
            </a:prstGeom>
            <a:gradFill rotWithShape="0">
              <a:gsLst>
                <a:gs pos="0">
                  <a:srgbClr val="5B9BD5">
                    <a:lumMod val="60000"/>
                    <a:lumOff val="40000"/>
                  </a:srgbClr>
                </a:gs>
                <a:gs pos="50000">
                  <a:srgbClr val="5B9BD5">
                    <a:lumMod val="20000"/>
                    <a:lumOff val="80000"/>
                  </a:srgbClr>
                </a:gs>
                <a:gs pos="100000">
                  <a:srgbClr val="5B9BD5">
                    <a:lumMod val="60000"/>
                    <a:lumOff val="40000"/>
                  </a:srgbClr>
                </a:gs>
              </a:gsLst>
              <a:lin ang="18900000" scaled="1"/>
            </a:gradFill>
            <a:ln w="12700">
              <a:solidFill>
                <a:srgbClr val="5B9BD5">
                  <a:lumMod val="60000"/>
                  <a:lumOff val="40000"/>
                </a:srgbClr>
              </a:solidFill>
              <a:round/>
              <a:headEnd/>
              <a:tailEnd/>
            </a:ln>
            <a:effectLst>
              <a:outerShdw dist="28398" dir="3806097" algn="ctr" rotWithShape="0">
                <a:srgbClr val="5B9BD5">
                  <a:lumMod val="50000"/>
                  <a:lumOff val="0"/>
                  <a:alpha val="50000"/>
                </a:srgbClr>
              </a:outerShdw>
            </a:effectLst>
          </xdr:spPr>
          <xdr:txBody>
            <a:bodyPr rot="0" vert="horz" wrap="square" lIns="91440" tIns="45720" rIns="91440" bIns="45720" anchor="t" anchorCtr="0" upright="1">
              <a:noAutofit/>
            </a:bodyPr>
            <a:lstStyle>
              <a:defPPr>
                <a:defRPr lang="ca-E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algn="ctr" defTabSz="914400" eaLnBrk="1" fontAlgn="auto" latinLnBrk="0" hangingPunct="1">
                <a:lnSpc>
                  <a:spcPct val="107000"/>
                </a:lnSpc>
                <a:spcBef>
                  <a:spcPts val="0"/>
                </a:spcBef>
                <a:spcAft>
                  <a:spcPts val="80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ca-ES" sz="1400" b="1" i="0" u="none" strike="noStrike" kern="0" cap="none" spc="0" normalizeH="0" baseline="0">
                  <a:ln>
                    <a:noFill/>
                  </a:ln>
                  <a:solidFill>
                    <a:srgbClr val="1F4E79"/>
                  </a:solidFill>
                  <a:effectLst/>
                  <a:uLnTx/>
                  <a:uFillTx/>
                  <a:latin typeface="Arial" panose="020B0604020202020204" pitchFamily="34" charset="0"/>
                  <a:ea typeface="Calibri" panose="020F0502020204030204" pitchFamily="34" charset="0"/>
                  <a:cs typeface="Arial" panose="020B0604020202020204" pitchFamily="34" charset="0"/>
                </a:rPr>
                <a:t>Despeses de funcionament</a:t>
              </a:r>
              <a:r>
                <a:rPr kumimoji="0" lang="ca-ES" sz="1400" b="0" i="0" u="none" strike="noStrike" kern="0" cap="none" spc="0" normalizeH="0" baseline="0">
                  <a:ln>
                    <a:noFill/>
                  </a:ln>
                  <a:solidFill>
                    <a:srgbClr val="1F4E79"/>
                  </a:solidFill>
                  <a:effectLst/>
                  <a:uLnTx/>
                  <a:uFillTx/>
                  <a:latin typeface="Arial" panose="020B0604020202020204" pitchFamily="34" charset="0"/>
                  <a:ea typeface="Calibri" panose="020F0502020204030204" pitchFamily="34" charset="0"/>
                  <a:cs typeface="Arial" panose="020B0604020202020204" pitchFamily="34" charset="0"/>
                </a:rPr>
                <a:t> (manteniment, reparacions, consum d’energia elèctrica per al funcionament del sistema, controls, etc.)</a:t>
              </a:r>
              <a:endParaRPr kumimoji="0" lang="ca-ES" sz="1400" b="0" i="0" u="none" strike="noStrike" kern="0" cap="none" spc="0" normalizeH="0" baseline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 pitchFamily="34" charset="0"/>
                <a:ea typeface="Calibri" panose="020F0502020204030204" pitchFamily="34" charset="0"/>
                <a:cs typeface="Arial" panose="020B0604020202020204" pitchFamily="34" charset="0"/>
              </a:endParaRPr>
            </a:p>
          </xdr:txBody>
        </xdr:sp>
        <xdr:sp macro="" textlink="">
          <xdr:nvSpPr>
            <xdr:cNvPr id="80" name="AutoShape 53"/>
            <xdr:cNvSpPr>
              <a:spLocks noChangeArrowheads="1"/>
            </xdr:cNvSpPr>
          </xdr:nvSpPr>
          <xdr:spPr bwMode="auto">
            <a:xfrm>
              <a:off x="2484" y="9003"/>
              <a:ext cx="3293" cy="1005"/>
            </a:xfrm>
            <a:prstGeom prst="roundRect">
              <a:avLst>
                <a:gd name="adj" fmla="val 16667"/>
              </a:avLst>
            </a:prstGeom>
            <a:gradFill rotWithShape="0">
              <a:gsLst>
                <a:gs pos="0">
                  <a:srgbClr val="A5A5A5">
                    <a:lumMod val="60000"/>
                    <a:lumOff val="40000"/>
                  </a:srgbClr>
                </a:gs>
                <a:gs pos="50000">
                  <a:srgbClr val="A5A5A5">
                    <a:lumMod val="20000"/>
                    <a:lumOff val="80000"/>
                  </a:srgbClr>
                </a:gs>
                <a:gs pos="100000">
                  <a:srgbClr val="A5A5A5">
                    <a:lumMod val="60000"/>
                    <a:lumOff val="40000"/>
                  </a:srgbClr>
                </a:gs>
              </a:gsLst>
              <a:lin ang="18900000" scaled="1"/>
            </a:gradFill>
            <a:ln w="12700">
              <a:solidFill>
                <a:srgbClr val="A5A5A5">
                  <a:lumMod val="60000"/>
                  <a:lumOff val="40000"/>
                </a:srgbClr>
              </a:solidFill>
              <a:round/>
              <a:headEnd/>
              <a:tailEnd/>
            </a:ln>
            <a:effectLst>
              <a:outerShdw dist="28398" dir="3806097" algn="ctr" rotWithShape="0">
                <a:srgbClr val="A5A5A5">
                  <a:lumMod val="50000"/>
                  <a:lumOff val="0"/>
                  <a:alpha val="50000"/>
                </a:srgbClr>
              </a:outerShdw>
            </a:effectLst>
          </xdr:spPr>
          <xdr:txBody>
            <a:bodyPr rot="0" vert="horz" wrap="square" lIns="91440" tIns="45720" rIns="91440" bIns="45720" anchor="t" anchorCtr="0" upright="1">
              <a:noAutofit/>
            </a:bodyPr>
            <a:lstStyle>
              <a:defPPr>
                <a:defRPr lang="ca-E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algn="ctr" defTabSz="914400" eaLnBrk="1" fontAlgn="auto" latinLnBrk="0" hangingPunct="1">
                <a:lnSpc>
                  <a:spcPct val="107000"/>
                </a:lnSpc>
                <a:spcBef>
                  <a:spcPts val="0"/>
                </a:spcBef>
                <a:spcAft>
                  <a:spcPts val="80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ca-ES" sz="1400" b="1" i="0" u="none" strike="noStrike" kern="0" cap="none" spc="0" normalizeH="0" baseline="0">
                  <a:ln>
                    <a:noFill/>
                  </a:ln>
                  <a:solidFill>
                    <a:srgbClr val="1F4E79"/>
                  </a:solidFill>
                  <a:effectLst/>
                  <a:uLnTx/>
                  <a:uFillTx/>
                  <a:latin typeface="Arial" panose="020B0604020202020204" pitchFamily="34" charset="0"/>
                  <a:ea typeface="Calibri" panose="020F0502020204030204" pitchFamily="34" charset="0"/>
                  <a:cs typeface="Arial" panose="020B0604020202020204" pitchFamily="34" charset="0"/>
                </a:rPr>
                <a:t>Despeses de consum d’energia </a:t>
              </a:r>
              <a:r>
                <a:rPr kumimoji="0" lang="ca-ES" sz="1400" b="0" i="0" u="none" strike="noStrike" kern="0" cap="none" spc="0" normalizeH="0" baseline="0">
                  <a:ln>
                    <a:noFill/>
                  </a:ln>
                  <a:solidFill>
                    <a:srgbClr val="1F4E79"/>
                  </a:solidFill>
                  <a:effectLst/>
                  <a:uLnTx/>
                  <a:uFillTx/>
                  <a:latin typeface="Arial" panose="020B0604020202020204" pitchFamily="34" charset="0"/>
                  <a:ea typeface="Calibri" panose="020F0502020204030204" pitchFamily="34" charset="0"/>
                  <a:cs typeface="Arial" panose="020B0604020202020204" pitchFamily="34" charset="0"/>
                </a:rPr>
                <a:t>per produir energia tèrmica</a:t>
              </a:r>
              <a:endParaRPr kumimoji="0" lang="ca-ES" sz="1400" b="0" i="0" u="none" strike="noStrike" kern="0" cap="none" spc="0" normalizeH="0" baseline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 pitchFamily="34" charset="0"/>
                <a:ea typeface="Calibri" panose="020F0502020204030204" pitchFamily="34" charset="0"/>
                <a:cs typeface="Arial" panose="020B0604020202020204" pitchFamily="34" charset="0"/>
              </a:endParaRPr>
            </a:p>
          </xdr:txBody>
        </xdr:sp>
        <xdr:sp macro="" textlink="">
          <xdr:nvSpPr>
            <xdr:cNvPr id="81" name="AutoShape 54"/>
            <xdr:cNvSpPr>
              <a:spLocks noChangeArrowheads="1"/>
            </xdr:cNvSpPr>
          </xdr:nvSpPr>
          <xdr:spPr bwMode="auto">
            <a:xfrm>
              <a:off x="6684" y="9429"/>
              <a:ext cx="2065" cy="579"/>
            </a:xfrm>
            <a:prstGeom prst="roundRect">
              <a:avLst>
                <a:gd name="adj" fmla="val 16667"/>
              </a:avLst>
            </a:prstGeom>
            <a:gradFill rotWithShape="0">
              <a:gsLst>
                <a:gs pos="0">
                  <a:srgbClr val="5B9BD5">
                    <a:lumMod val="60000"/>
                    <a:lumOff val="40000"/>
                  </a:srgbClr>
                </a:gs>
                <a:gs pos="50000">
                  <a:srgbClr val="5B9BD5">
                    <a:lumMod val="20000"/>
                    <a:lumOff val="80000"/>
                  </a:srgbClr>
                </a:gs>
                <a:gs pos="100000">
                  <a:srgbClr val="5B9BD5">
                    <a:lumMod val="60000"/>
                    <a:lumOff val="40000"/>
                  </a:srgbClr>
                </a:gs>
              </a:gsLst>
              <a:lin ang="18900000" scaled="1"/>
            </a:gradFill>
            <a:ln w="12700">
              <a:solidFill>
                <a:srgbClr val="5B9BD5">
                  <a:lumMod val="60000"/>
                  <a:lumOff val="40000"/>
                </a:srgbClr>
              </a:solidFill>
              <a:round/>
              <a:headEnd/>
              <a:tailEnd/>
            </a:ln>
            <a:effectLst>
              <a:outerShdw dist="28398" dir="3806097" algn="ctr" rotWithShape="0">
                <a:srgbClr val="5B9BD5">
                  <a:lumMod val="50000"/>
                  <a:lumOff val="0"/>
                  <a:alpha val="50000"/>
                </a:srgbClr>
              </a:outerShdw>
            </a:effectLst>
          </xdr:spPr>
          <xdr:txBody>
            <a:bodyPr rot="0" vert="horz" wrap="square" lIns="91440" tIns="45720" rIns="91440" bIns="45720" anchor="t" anchorCtr="0" upright="1">
              <a:noAutofit/>
            </a:bodyPr>
            <a:lstStyle>
              <a:defPPr>
                <a:defRPr lang="ca-E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algn="ctr" defTabSz="914400" eaLnBrk="1" fontAlgn="auto" latinLnBrk="0" hangingPunct="1">
                <a:lnSpc>
                  <a:spcPct val="107000"/>
                </a:lnSpc>
                <a:spcBef>
                  <a:spcPts val="0"/>
                </a:spcBef>
                <a:spcAft>
                  <a:spcPts val="80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ca-ES" sz="1200" b="1" i="0" u="none" strike="noStrike" kern="0" cap="none" spc="0" normalizeH="0" baseline="0">
                  <a:ln>
                    <a:noFill/>
                  </a:ln>
                  <a:solidFill>
                    <a:srgbClr val="1F4E79"/>
                  </a:solidFill>
                  <a:effectLst/>
                  <a:uLnTx/>
                  <a:uFillTx/>
                  <a:latin typeface="Arial" panose="020B0604020202020204" pitchFamily="34" charset="0"/>
                  <a:ea typeface="Calibri" panose="020F0502020204030204" pitchFamily="34" charset="0"/>
                  <a:cs typeface="Arial" panose="020B0604020202020204" pitchFamily="34" charset="0"/>
                </a:rPr>
                <a:t>Despeses comunes </a:t>
              </a:r>
              <a:r>
                <a:rPr kumimoji="0" lang="ca-ES" sz="1200" b="0" i="0" u="none" strike="noStrike" kern="0" cap="none" spc="0" normalizeH="0" baseline="0">
                  <a:ln>
                    <a:noFill/>
                  </a:ln>
                  <a:solidFill>
                    <a:srgbClr val="1F4E79"/>
                  </a:solidFill>
                  <a:effectLst/>
                  <a:uLnTx/>
                  <a:uFillTx/>
                  <a:latin typeface="Arial" panose="020B0604020202020204" pitchFamily="34" charset="0"/>
                  <a:ea typeface="Calibri" panose="020F0502020204030204" pitchFamily="34" charset="0"/>
                  <a:cs typeface="Arial" panose="020B0604020202020204" pitchFamily="34" charset="0"/>
                </a:rPr>
                <a:t>de consum d’energia</a:t>
              </a:r>
              <a:r>
                <a:rPr kumimoji="0" lang="ca-ES" sz="1200" b="1" i="0" u="none" strike="noStrike" kern="0" cap="none" spc="0" normalizeH="0" baseline="0">
                  <a:ln>
                    <a:noFill/>
                  </a:ln>
                  <a:solidFill>
                    <a:srgbClr val="1F4E79"/>
                  </a:solidFill>
                  <a:effectLst/>
                  <a:uLnTx/>
                  <a:uFillTx/>
                  <a:latin typeface="Arial" panose="020B0604020202020204" pitchFamily="34" charset="0"/>
                  <a:ea typeface="Calibri" panose="020F0502020204030204" pitchFamily="34" charset="0"/>
                  <a:cs typeface="Arial" panose="020B0604020202020204" pitchFamily="34" charset="0"/>
                </a:rPr>
                <a:t> </a:t>
              </a:r>
              <a:r>
                <a:rPr kumimoji="0" lang="ca-ES" sz="1200" b="0" i="0" u="none" strike="noStrike" kern="0" cap="none" spc="0" normalizeH="0" baseline="30000">
                  <a:ln>
                    <a:noFill/>
                  </a:ln>
                  <a:solidFill>
                    <a:srgbClr val="1F4E79"/>
                  </a:solidFill>
                  <a:effectLst/>
                  <a:uLnTx/>
                  <a:uFillTx/>
                  <a:latin typeface="Arial" panose="020B0604020202020204" pitchFamily="34" charset="0"/>
                  <a:ea typeface="Calibri" panose="020F0502020204030204" pitchFamily="34" charset="0"/>
                  <a:cs typeface="Arial" panose="020B0604020202020204" pitchFamily="34" charset="0"/>
                </a:rPr>
                <a:t>2</a:t>
              </a:r>
              <a:endParaRPr kumimoji="0" lang="ca-ES" sz="1200" b="0" i="0" u="none" strike="noStrike" kern="0" cap="none" spc="0" normalizeH="0" baseline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 pitchFamily="34" charset="0"/>
                <a:ea typeface="Calibri" panose="020F0502020204030204" pitchFamily="34" charset="0"/>
                <a:cs typeface="Arial" panose="020B0604020202020204" pitchFamily="34" charset="0"/>
              </a:endParaRPr>
            </a:p>
            <a:p>
              <a:pPr marL="0" marR="0" lvl="0" indent="0" defTabSz="914400" eaLnBrk="1" fontAlgn="auto" latinLnBrk="0" hangingPunct="1">
                <a:lnSpc>
                  <a:spcPct val="107000"/>
                </a:lnSpc>
                <a:spcBef>
                  <a:spcPts val="0"/>
                </a:spcBef>
                <a:spcAft>
                  <a:spcPts val="80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ca-ES" sz="800" b="0" i="0" u="none" strike="noStrike" kern="0" cap="none" spc="0" normalizeH="0" baseline="0">
                  <a:ln>
                    <a:noFill/>
                  </a:ln>
                  <a:solidFill>
                    <a:srgbClr val="1F4E79"/>
                  </a:solidFill>
                  <a:effectLst/>
                  <a:uLnTx/>
                  <a:uFillTx/>
                  <a:latin typeface="Arial" panose="020B0604020202020204" pitchFamily="34" charset="0"/>
                  <a:ea typeface="Calibri" panose="020F0502020204030204" pitchFamily="34" charset="0"/>
                  <a:cs typeface="Arial" panose="020B0604020202020204" pitchFamily="34" charset="0"/>
                </a:rPr>
                <a:t> </a:t>
              </a:r>
              <a:endParaRPr kumimoji="0" lang="ca-ES" sz="1100" b="0" i="0" u="none" strike="noStrike" kern="0" cap="none" spc="0" normalizeH="0" baseline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 pitchFamily="34" charset="0"/>
                <a:ea typeface="Calibri" panose="020F0502020204030204" pitchFamily="34" charset="0"/>
                <a:cs typeface="Arial" panose="020B0604020202020204" pitchFamily="34" charset="0"/>
              </a:endParaRPr>
            </a:p>
          </xdr:txBody>
        </xdr:sp>
        <xdr:sp macro="" textlink="">
          <xdr:nvSpPr>
            <xdr:cNvPr id="82" name="AutoShape 55"/>
            <xdr:cNvSpPr>
              <a:spLocks noChangeArrowheads="1"/>
            </xdr:cNvSpPr>
          </xdr:nvSpPr>
          <xdr:spPr bwMode="auto">
            <a:xfrm>
              <a:off x="6646" y="8667"/>
              <a:ext cx="2103" cy="603"/>
            </a:xfrm>
            <a:prstGeom prst="roundRect">
              <a:avLst>
                <a:gd name="adj" fmla="val 16667"/>
              </a:avLst>
            </a:prstGeom>
            <a:gradFill rotWithShape="0">
              <a:gsLst>
                <a:gs pos="0">
                  <a:srgbClr val="ED7D31">
                    <a:lumMod val="60000"/>
                    <a:lumOff val="40000"/>
                  </a:srgbClr>
                </a:gs>
                <a:gs pos="50000">
                  <a:srgbClr val="ED7D31">
                    <a:lumMod val="20000"/>
                    <a:lumOff val="80000"/>
                  </a:srgbClr>
                </a:gs>
                <a:gs pos="100000">
                  <a:srgbClr val="ED7D31">
                    <a:lumMod val="60000"/>
                    <a:lumOff val="40000"/>
                  </a:srgbClr>
                </a:gs>
              </a:gsLst>
              <a:lin ang="18900000" scaled="1"/>
            </a:gradFill>
            <a:ln w="12700">
              <a:solidFill>
                <a:srgbClr val="ED7D31">
                  <a:lumMod val="60000"/>
                  <a:lumOff val="40000"/>
                </a:srgbClr>
              </a:solidFill>
              <a:round/>
              <a:headEnd/>
              <a:tailEnd/>
            </a:ln>
            <a:effectLst>
              <a:outerShdw dist="28398" dir="3806097" algn="ctr" rotWithShape="0">
                <a:srgbClr val="ED7D31">
                  <a:lumMod val="50000"/>
                  <a:lumOff val="0"/>
                  <a:alpha val="50000"/>
                </a:srgbClr>
              </a:outerShdw>
            </a:effectLst>
          </xdr:spPr>
          <xdr:txBody>
            <a:bodyPr rot="0" vert="horz" wrap="square" lIns="91440" tIns="45720" rIns="91440" bIns="45720" anchor="t" anchorCtr="0" upright="1">
              <a:noAutofit/>
            </a:bodyPr>
            <a:lstStyle>
              <a:defPPr>
                <a:defRPr lang="ca-E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algn="ctr" defTabSz="914400" eaLnBrk="1" fontAlgn="auto" latinLnBrk="0" hangingPunct="1">
                <a:lnSpc>
                  <a:spcPct val="107000"/>
                </a:lnSpc>
                <a:spcBef>
                  <a:spcPts val="0"/>
                </a:spcBef>
                <a:spcAft>
                  <a:spcPts val="80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ca-ES" sz="1200" b="1" i="0" u="none" strike="noStrike" kern="0" cap="none" spc="0" normalizeH="0" baseline="0">
                  <a:ln>
                    <a:noFill/>
                  </a:ln>
                  <a:solidFill>
                    <a:srgbClr val="1F4E79"/>
                  </a:solidFill>
                  <a:effectLst/>
                  <a:uLnTx/>
                  <a:uFillTx/>
                  <a:latin typeface="Arial" panose="020B0604020202020204" pitchFamily="34" charset="0"/>
                  <a:ea typeface="Calibri" panose="020F0502020204030204" pitchFamily="34" charset="0"/>
                  <a:cs typeface="Arial" panose="020B0604020202020204" pitchFamily="34" charset="0"/>
                </a:rPr>
                <a:t>Despeses individuals </a:t>
              </a:r>
              <a:r>
                <a:rPr kumimoji="0" lang="ca-ES" sz="1200" b="0" i="0" u="none" strike="noStrike" kern="0" cap="none" spc="0" normalizeH="0" baseline="0">
                  <a:ln>
                    <a:noFill/>
                  </a:ln>
                  <a:solidFill>
                    <a:srgbClr val="1F4E79"/>
                  </a:solidFill>
                  <a:effectLst/>
                  <a:uLnTx/>
                  <a:uFillTx/>
                  <a:latin typeface="Arial" panose="020B0604020202020204" pitchFamily="34" charset="0"/>
                  <a:ea typeface="Calibri" panose="020F0502020204030204" pitchFamily="34" charset="0"/>
                  <a:cs typeface="Arial" panose="020B0604020202020204" pitchFamily="34" charset="0"/>
                </a:rPr>
                <a:t>de consum d’energia</a:t>
              </a:r>
              <a:r>
                <a:rPr kumimoji="0" lang="ca-ES" sz="1200" b="0" i="0" u="none" strike="noStrike" kern="0" cap="none" spc="0" normalizeH="0" baseline="30000">
                  <a:ln>
                    <a:noFill/>
                  </a:ln>
                  <a:solidFill>
                    <a:srgbClr val="1F4E79"/>
                  </a:solidFill>
                  <a:effectLst/>
                  <a:uLnTx/>
                  <a:uFillTx/>
                  <a:latin typeface="Arial" panose="020B0604020202020204" pitchFamily="34" charset="0"/>
                  <a:ea typeface="Calibri" panose="020F0502020204030204" pitchFamily="34" charset="0"/>
                  <a:cs typeface="Arial" panose="020B0604020202020204" pitchFamily="34" charset="0"/>
                </a:rPr>
                <a:t>1</a:t>
              </a:r>
              <a:r>
                <a:rPr kumimoji="0" lang="ca-ES" sz="1200" b="1" i="0" u="none" strike="noStrike" kern="0" cap="none" spc="0" normalizeH="0" baseline="30000">
                  <a:ln>
                    <a:noFill/>
                  </a:ln>
                  <a:solidFill>
                    <a:srgbClr val="1F4E79"/>
                  </a:solidFill>
                  <a:effectLst/>
                  <a:uLnTx/>
                  <a:uFillTx/>
                  <a:latin typeface="Arial" panose="020B0604020202020204" pitchFamily="34" charset="0"/>
                  <a:ea typeface="Calibri" panose="020F0502020204030204" pitchFamily="34" charset="0"/>
                  <a:cs typeface="Arial" panose="020B0604020202020204" pitchFamily="34" charset="0"/>
                </a:rPr>
                <a:t> </a:t>
              </a:r>
              <a:endParaRPr kumimoji="0" lang="ca-ES" sz="1200" b="0" i="0" u="none" strike="noStrike" kern="0" cap="none" spc="0" normalizeH="0" baseline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 pitchFamily="34" charset="0"/>
                <a:ea typeface="Calibri" panose="020F0502020204030204" pitchFamily="34" charset="0"/>
                <a:cs typeface="Arial" panose="020B0604020202020204" pitchFamily="34" charset="0"/>
              </a:endParaRPr>
            </a:p>
            <a:p>
              <a:pPr marL="0" marR="0" lvl="0" indent="0" algn="ctr" defTabSz="914400" eaLnBrk="1" fontAlgn="auto" latinLnBrk="0" hangingPunct="1">
                <a:lnSpc>
                  <a:spcPct val="107000"/>
                </a:lnSpc>
                <a:spcBef>
                  <a:spcPts val="0"/>
                </a:spcBef>
                <a:spcAft>
                  <a:spcPts val="80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ca-ES" sz="800" b="0" i="0" u="none" strike="noStrike" kern="0" cap="none" spc="0" normalizeH="0" baseline="0">
                  <a:ln>
                    <a:noFill/>
                  </a:ln>
                  <a:solidFill>
                    <a:srgbClr val="1F4E79"/>
                  </a:solidFill>
                  <a:effectLst/>
                  <a:uLnTx/>
                  <a:uFillTx/>
                  <a:latin typeface="Arial" panose="020B0604020202020204" pitchFamily="34" charset="0"/>
                  <a:ea typeface="Calibri" panose="020F0502020204030204" pitchFamily="34" charset="0"/>
                  <a:cs typeface="Arial" panose="020B0604020202020204" pitchFamily="34" charset="0"/>
                </a:rPr>
                <a:t> </a:t>
              </a:r>
              <a:endParaRPr kumimoji="0" lang="ca-ES" sz="1100" b="0" i="0" u="none" strike="noStrike" kern="0" cap="none" spc="0" normalizeH="0" baseline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 pitchFamily="34" charset="0"/>
                <a:ea typeface="Calibri" panose="020F0502020204030204" pitchFamily="34" charset="0"/>
                <a:cs typeface="Arial" panose="020B0604020202020204" pitchFamily="34" charset="0"/>
              </a:endParaRPr>
            </a:p>
          </xdr:txBody>
        </xdr:sp>
        <xdr:sp macro="" textlink="">
          <xdr:nvSpPr>
            <xdr:cNvPr id="83" name="AutoShape 57"/>
            <xdr:cNvSpPr>
              <a:spLocks/>
            </xdr:cNvSpPr>
          </xdr:nvSpPr>
          <xdr:spPr bwMode="auto">
            <a:xfrm>
              <a:off x="2242" y="7317"/>
              <a:ext cx="157" cy="2691"/>
            </a:xfrm>
            <a:prstGeom prst="leftBrace">
              <a:avLst>
                <a:gd name="adj1" fmla="val 142834"/>
                <a:gd name="adj2" fmla="val 48792"/>
              </a:avLst>
            </a:prstGeom>
            <a:noFill/>
            <a:ln w="38100">
              <a:solidFill>
                <a:sysClr val="window" lastClr="FFFFFF">
                  <a:lumMod val="95000"/>
                  <a:lumOff val="0"/>
                </a:sysClr>
              </a:solidFill>
              <a:round/>
              <a:headEnd/>
              <a:tailEnd/>
            </a:ln>
            <a:effectLst>
              <a:outerShdw dist="28398" dir="3806097" algn="ctr" rotWithShape="0">
                <a:srgbClr val="FFC000">
                  <a:lumMod val="50000"/>
                  <a:lumOff val="0"/>
                  <a:alpha val="50000"/>
                </a:srgbClr>
              </a:outerShdw>
            </a:effectLst>
            <a:extLst>
              <a:ext uri="{909E8E84-426E-40DD-AFC4-6F175D3DCCD1}">
                <a14:hiddenFill xmlns:a14="http://schemas.microsoft.com/office/drawing/2010/main">
                  <a:solidFill>
                    <a:schemeClr val="bg1">
                      <a:lumMod val="85000"/>
                      <a:lumOff val="0"/>
                      <a:alpha val="89999"/>
                    </a:schemeClr>
                  </a:solidFill>
                </a14:hiddenFill>
              </a:ext>
            </a:extLst>
          </xdr:spPr>
          <xdr:txBody>
            <a:bodyPr rot="0" vert="horz" wrap="square" lIns="91440" tIns="45720" rIns="91440" bIns="45720" anchor="t" anchorCtr="0" upright="1">
              <a:noAutofit/>
            </a:bodyPr>
            <a:lstStyle>
              <a:defPPr>
                <a:defRPr lang="ca-E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lang="ca-ES" sz="1800" b="0" i="0" u="none" strike="noStrike" kern="0" cap="none" spc="0" normalizeH="0" baseline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</a:endParaRPr>
            </a:p>
          </xdr:txBody>
        </xdr:sp>
        <xdr:grpSp>
          <xdr:nvGrpSpPr>
            <xdr:cNvPr id="84" name="Group 63"/>
            <xdr:cNvGrpSpPr>
              <a:grpSpLocks/>
            </xdr:cNvGrpSpPr>
          </xdr:nvGrpSpPr>
          <xdr:grpSpPr bwMode="auto">
            <a:xfrm>
              <a:off x="5807" y="8911"/>
              <a:ext cx="785" cy="812"/>
              <a:chOff x="5807" y="13186"/>
              <a:chExt cx="785" cy="812"/>
            </a:xfrm>
          </xdr:grpSpPr>
          <xdr:cxnSp macro="">
            <xdr:nvCxnSpPr>
              <xdr:cNvPr id="88" name="AutoShape 58"/>
              <xdr:cNvCxnSpPr>
                <a:cxnSpLocks noChangeShapeType="1"/>
              </xdr:cNvCxnSpPr>
            </xdr:nvCxnSpPr>
            <xdr:spPr bwMode="auto">
              <a:xfrm>
                <a:off x="5807" y="13545"/>
                <a:ext cx="388" cy="0"/>
              </a:xfrm>
              <a:prstGeom prst="straightConnector1">
                <a:avLst/>
              </a:prstGeom>
              <a:noFill/>
              <a:ln w="38100">
                <a:solidFill>
                  <a:sysClr val="window" lastClr="FFFFFF">
                    <a:lumMod val="95000"/>
                    <a:lumOff val="0"/>
                  </a:sysClr>
                </a:solidFill>
                <a:round/>
                <a:headEnd/>
                <a:tailEnd/>
              </a:ln>
              <a:effectLst>
                <a:outerShdw dist="28398" dir="3806097" algn="ctr" rotWithShape="0">
                  <a:srgbClr val="FFC000">
                    <a:lumMod val="50000"/>
                    <a:lumOff val="0"/>
                    <a:alpha val="50000"/>
                  </a:srgbClr>
                </a:outerShdw>
              </a:effectLst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cxnSp>
          <xdr:cxnSp macro="">
            <xdr:nvCxnSpPr>
              <xdr:cNvPr id="89" name="AutoShape 59"/>
              <xdr:cNvCxnSpPr>
                <a:cxnSpLocks noChangeShapeType="1"/>
              </xdr:cNvCxnSpPr>
            </xdr:nvCxnSpPr>
            <xdr:spPr bwMode="auto">
              <a:xfrm flipV="1">
                <a:off x="6195" y="13186"/>
                <a:ext cx="1" cy="812"/>
              </a:xfrm>
              <a:prstGeom prst="straightConnector1">
                <a:avLst/>
              </a:prstGeom>
              <a:noFill/>
              <a:ln w="38100">
                <a:solidFill>
                  <a:sysClr val="window" lastClr="FFFFFF">
                    <a:lumMod val="95000"/>
                    <a:lumOff val="0"/>
                  </a:sysClr>
                </a:solidFill>
                <a:round/>
                <a:headEnd/>
                <a:tailEnd/>
              </a:ln>
              <a:effectLst>
                <a:outerShdw dist="28398" dir="3806097" algn="ctr" rotWithShape="0">
                  <a:srgbClr val="FFC000">
                    <a:lumMod val="50000"/>
                    <a:lumOff val="0"/>
                    <a:alpha val="50000"/>
                  </a:srgbClr>
                </a:outerShdw>
              </a:effectLst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cxnSp>
          <xdr:cxnSp macro="">
            <xdr:nvCxnSpPr>
              <xdr:cNvPr id="90" name="AutoShape 61"/>
              <xdr:cNvCxnSpPr>
                <a:cxnSpLocks noChangeShapeType="1"/>
              </xdr:cNvCxnSpPr>
            </xdr:nvCxnSpPr>
            <xdr:spPr bwMode="auto">
              <a:xfrm>
                <a:off x="6226" y="13226"/>
                <a:ext cx="366" cy="0"/>
              </a:xfrm>
              <a:prstGeom prst="straightConnector1">
                <a:avLst/>
              </a:prstGeom>
              <a:noFill/>
              <a:ln w="38100">
                <a:solidFill>
                  <a:sysClr val="window" lastClr="FFFFFF">
                    <a:lumMod val="95000"/>
                    <a:lumOff val="0"/>
                  </a:sysClr>
                </a:solidFill>
                <a:round/>
                <a:headEnd/>
                <a:tailEnd type="triangle" w="med" len="med"/>
              </a:ln>
              <a:effectLst>
                <a:outerShdw dist="28398" dir="3806097" algn="ctr" rotWithShape="0">
                  <a:srgbClr val="FFC000">
                    <a:lumMod val="50000"/>
                    <a:lumOff val="0"/>
                    <a:alpha val="50000"/>
                  </a:srgbClr>
                </a:outerShdw>
              </a:effectLst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cxnSp>
          <xdr:cxnSp macro="">
            <xdr:nvCxnSpPr>
              <xdr:cNvPr id="91" name="AutoShape 62"/>
              <xdr:cNvCxnSpPr>
                <a:cxnSpLocks noChangeShapeType="1"/>
              </xdr:cNvCxnSpPr>
            </xdr:nvCxnSpPr>
            <xdr:spPr bwMode="auto">
              <a:xfrm>
                <a:off x="6226" y="13968"/>
                <a:ext cx="366" cy="0"/>
              </a:xfrm>
              <a:prstGeom prst="straightConnector1">
                <a:avLst/>
              </a:prstGeom>
              <a:noFill/>
              <a:ln w="38100">
                <a:solidFill>
                  <a:sysClr val="window" lastClr="FFFFFF">
                    <a:lumMod val="95000"/>
                    <a:lumOff val="0"/>
                  </a:sysClr>
                </a:solidFill>
                <a:round/>
                <a:headEnd/>
                <a:tailEnd type="triangle" w="med" len="med"/>
              </a:ln>
              <a:effectLst>
                <a:outerShdw dist="28398" dir="3806097" algn="ctr" rotWithShape="0">
                  <a:srgbClr val="FFC000">
                    <a:lumMod val="50000"/>
                    <a:lumOff val="0"/>
                    <a:alpha val="50000"/>
                  </a:srgbClr>
                </a:outerShdw>
              </a:effectLst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cxnSp>
        </xdr:grpSp>
        <xdr:cxnSp macro="">
          <xdr:nvCxnSpPr>
            <xdr:cNvPr id="85" name="AutoShape 73"/>
            <xdr:cNvCxnSpPr>
              <a:cxnSpLocks noChangeShapeType="1"/>
            </xdr:cNvCxnSpPr>
          </xdr:nvCxnSpPr>
          <xdr:spPr bwMode="auto">
            <a:xfrm rot="10800000">
              <a:off x="8686" y="9208"/>
              <a:ext cx="705" cy="559"/>
            </a:xfrm>
            <a:prstGeom prst="curvedConnector3">
              <a:avLst>
                <a:gd name="adj1" fmla="val 50000"/>
              </a:avLst>
            </a:prstGeom>
            <a:noFill/>
            <a:ln w="12700">
              <a:solidFill>
                <a:srgbClr val="ED7D31">
                  <a:lumMod val="60000"/>
                  <a:lumOff val="40000"/>
                </a:srgbClr>
              </a:solidFill>
              <a:round/>
              <a:headEnd/>
              <a:tailEnd type="triangle" w="med" len="med"/>
            </a:ln>
            <a:effectLst>
              <a:outerShdw dist="28398" dir="3806097" algn="ctr" rotWithShape="0">
                <a:srgbClr val="ED7D31">
                  <a:lumMod val="50000"/>
                  <a:lumOff val="0"/>
                  <a:alpha val="50000"/>
                </a:srgbClr>
              </a:outerShdw>
            </a:effectLst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cxnSp>
        <xdr:cxnSp macro="">
          <xdr:nvCxnSpPr>
            <xdr:cNvPr id="86" name="AutoShape 74"/>
            <xdr:cNvCxnSpPr>
              <a:cxnSpLocks noChangeShapeType="1"/>
            </xdr:cNvCxnSpPr>
          </xdr:nvCxnSpPr>
          <xdr:spPr bwMode="auto">
            <a:xfrm rot="10800000">
              <a:off x="8749" y="8911"/>
              <a:ext cx="576" cy="359"/>
            </a:xfrm>
            <a:prstGeom prst="curvedConnector3">
              <a:avLst>
                <a:gd name="adj1" fmla="val 50000"/>
              </a:avLst>
            </a:prstGeom>
            <a:noFill/>
            <a:ln w="12700">
              <a:solidFill>
                <a:srgbClr val="ED7D31">
                  <a:lumMod val="60000"/>
                  <a:lumOff val="40000"/>
                </a:srgbClr>
              </a:solidFill>
              <a:round/>
              <a:headEnd/>
              <a:tailEnd type="triangle" w="med" len="med"/>
            </a:ln>
            <a:effectLst>
              <a:outerShdw dist="28398" dir="3806097" algn="ctr" rotWithShape="0">
                <a:srgbClr val="ED7D31">
                  <a:lumMod val="50000"/>
                  <a:lumOff val="0"/>
                  <a:alpha val="50000"/>
                </a:srgbClr>
              </a:outerShdw>
            </a:effectLst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cxnSp>
        <xdr:cxnSp macro="">
          <xdr:nvCxnSpPr>
            <xdr:cNvPr id="87" name="AutoShape 75"/>
            <xdr:cNvCxnSpPr>
              <a:cxnSpLocks noChangeShapeType="1"/>
            </xdr:cNvCxnSpPr>
          </xdr:nvCxnSpPr>
          <xdr:spPr bwMode="auto">
            <a:xfrm rot="10800000">
              <a:off x="8686" y="8667"/>
              <a:ext cx="639" cy="63"/>
            </a:xfrm>
            <a:prstGeom prst="curvedConnector3">
              <a:avLst>
                <a:gd name="adj1" fmla="val 50000"/>
              </a:avLst>
            </a:prstGeom>
            <a:noFill/>
            <a:ln w="12700">
              <a:solidFill>
                <a:srgbClr val="ED7D31">
                  <a:lumMod val="60000"/>
                  <a:lumOff val="40000"/>
                </a:srgbClr>
              </a:solidFill>
              <a:round/>
              <a:headEnd/>
              <a:tailEnd type="triangle" w="med" len="med"/>
            </a:ln>
            <a:effectLst>
              <a:outerShdw dist="28398" dir="3806097" algn="ctr" rotWithShape="0">
                <a:srgbClr val="ED7D31">
                  <a:lumMod val="50000"/>
                  <a:lumOff val="0"/>
                  <a:alpha val="50000"/>
                </a:srgbClr>
              </a:outerShdw>
            </a:effectLst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cxnSp>
      </xdr:grpSp>
    </xdr:grpSp>
    <xdr:clientData/>
  </xdr:twoCellAnchor>
  <xdr:twoCellAnchor>
    <xdr:from>
      <xdr:col>2</xdr:col>
      <xdr:colOff>35414</xdr:colOff>
      <xdr:row>33</xdr:row>
      <xdr:rowOff>80179</xdr:rowOff>
    </xdr:from>
    <xdr:to>
      <xdr:col>10</xdr:col>
      <xdr:colOff>475449</xdr:colOff>
      <xdr:row>35</xdr:row>
      <xdr:rowOff>77639</xdr:rowOff>
    </xdr:to>
    <xdr:sp macro="" textlink="">
      <xdr:nvSpPr>
        <xdr:cNvPr id="75" name="Text Box 64"/>
        <xdr:cNvSpPr txBox="1">
          <a:spLocks noChangeArrowheads="1"/>
        </xdr:cNvSpPr>
      </xdr:nvSpPr>
      <xdr:spPr bwMode="auto">
        <a:xfrm>
          <a:off x="1924539" y="7938304"/>
          <a:ext cx="7536160" cy="37846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91440" tIns="45720" rIns="91440" bIns="45720" anchor="t" anchorCtr="0" upright="1">
          <a:noAutofit/>
        </a:bodyPr>
        <a:lstStyle>
          <a:defPPr>
            <a:defRPr lang="ca-E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>
            <a:lnSpc>
              <a:spcPct val="107000"/>
            </a:lnSpc>
            <a:spcAft>
              <a:spcPts val="0"/>
            </a:spcAft>
          </a:pPr>
          <a:r>
            <a:rPr lang="ca-ES" sz="1200" baseline="30000"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1 </a:t>
          </a:r>
          <a:r>
            <a:rPr lang="ca-ES" sz="1200"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Mesurades o per repartiment de costos</a:t>
          </a:r>
          <a:endParaRPr lang="ca-ES" sz="1200">
            <a:effectLst/>
            <a:latin typeface="Calibri" panose="020F0502020204030204" pitchFamily="34" charset="0"/>
            <a:ea typeface="Calibri" panose="020F0502020204030204" pitchFamily="34" charset="0"/>
            <a:cs typeface="Arial" panose="020B0604020202020204" pitchFamily="34" charset="0"/>
          </a:endParaRPr>
        </a:p>
        <a:p>
          <a:pPr>
            <a:lnSpc>
              <a:spcPct val="107000"/>
            </a:lnSpc>
            <a:spcAft>
              <a:spcPts val="0"/>
            </a:spcAft>
          </a:pPr>
          <a:r>
            <a:rPr lang="ca-ES" sz="1200" baseline="30000"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2</a:t>
          </a:r>
          <a:r>
            <a:rPr lang="ca-ES" sz="1200"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  Mesurades o s’estableixen en un 30% de les despeses de consum d’energia en ITC que uneixen radiadors</a:t>
          </a:r>
          <a:endParaRPr lang="ca-ES" sz="1200">
            <a:effectLst/>
            <a:latin typeface="Calibri" panose="020F0502020204030204" pitchFamily="34" charset="0"/>
            <a:ea typeface="Calibri" panose="020F050202020403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0</xdr:colOff>
      <xdr:row>13</xdr:row>
      <xdr:rowOff>0</xdr:rowOff>
    </xdr:from>
    <xdr:to>
      <xdr:col>15</xdr:col>
      <xdr:colOff>304800</xdr:colOff>
      <xdr:row>14</xdr:row>
      <xdr:rowOff>100885</xdr:rowOff>
    </xdr:to>
    <xdr:sp macro="" textlink="">
      <xdr:nvSpPr>
        <xdr:cNvPr id="1025" name="AutoShape 1" descr="AGIA Andorra - Andorra la Vieja | Facebook">
          <a:extLst>
            <a:ext uri="{FF2B5EF4-FFF2-40B4-BE49-F238E27FC236}">
              <a16:creationId xmlns:a16="http://schemas.microsoft.com/office/drawing/2014/main" xmlns="" id="{00000000-0008-0000-0000-000001040000}"/>
            </a:ext>
          </a:extLst>
        </xdr:cNvPr>
        <xdr:cNvSpPr>
          <a:spLocks noChangeAspect="1" noChangeArrowheads="1"/>
        </xdr:cNvSpPr>
      </xdr:nvSpPr>
      <xdr:spPr bwMode="auto">
        <a:xfrm>
          <a:off x="11391900" y="76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70821</xdr:colOff>
      <xdr:row>24</xdr:row>
      <xdr:rowOff>89303</xdr:rowOff>
    </xdr:from>
    <xdr:to>
      <xdr:col>2</xdr:col>
      <xdr:colOff>887116</xdr:colOff>
      <xdr:row>28</xdr:row>
      <xdr:rowOff>95251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6121" y="4747028"/>
          <a:ext cx="816295" cy="806048"/>
        </a:xfrm>
        <a:prstGeom prst="rect">
          <a:avLst/>
        </a:prstGeom>
      </xdr:spPr>
    </xdr:pic>
    <xdr:clientData/>
  </xdr:twoCellAnchor>
  <xdr:twoCellAnchor>
    <xdr:from>
      <xdr:col>11</xdr:col>
      <xdr:colOff>1143000</xdr:colOff>
      <xdr:row>11</xdr:row>
      <xdr:rowOff>40078</xdr:rowOff>
    </xdr:from>
    <xdr:to>
      <xdr:col>22</xdr:col>
      <xdr:colOff>925490</xdr:colOff>
      <xdr:row>35</xdr:row>
      <xdr:rowOff>72621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21</xdr:col>
      <xdr:colOff>763835</xdr:colOff>
      <xdr:row>1</xdr:row>
      <xdr:rowOff>129968</xdr:rowOff>
    </xdr:from>
    <xdr:to>
      <xdr:col>22</xdr:col>
      <xdr:colOff>1213304</xdr:colOff>
      <xdr:row>7</xdr:row>
      <xdr:rowOff>164559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55748" y="317707"/>
          <a:ext cx="1940340" cy="11610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108857</xdr:colOff>
      <xdr:row>11</xdr:row>
      <xdr:rowOff>45503</xdr:rowOff>
    </xdr:from>
    <xdr:to>
      <xdr:col>11</xdr:col>
      <xdr:colOff>1034144</xdr:colOff>
      <xdr:row>35</xdr:row>
      <xdr:rowOff>78046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1" name="Tabla1" displayName="Tabla1" ref="C42:W173" totalsRowShown="0" headerRowDxfId="23" dataDxfId="22" tableBorderDxfId="21">
  <autoFilter ref="C42:W173"/>
  <tableColumns count="21">
    <tableColumn id="1" name="ID_x000a_(Aplicar l'autofiltre per la correcta visualització)" dataDxfId="20">
      <calculatedColumnFormula>IF(D43="",NA(),C42+1)</calculatedColumnFormula>
    </tableColumn>
    <tableColumn id="2" name="Unitat immobiliària" dataDxfId="19"/>
    <tableColumn id="21" name="Superfície calefactada (m2)" dataDxfId="18"/>
    <tableColumn id="3" name="Coeficient" dataDxfId="17"/>
    <tableColumn id="4" name="Lectura inici període (kWh)" dataDxfId="16"/>
    <tableColumn id="5" name="Lectura fi període (kWh)" dataDxfId="15"/>
    <tableColumn id="6" name="Consum (kWh)" dataDxfId="14">
      <calculatedColumnFormula>IF(H43="","",H43-G43)</calculatedColumnFormula>
    </tableColumn>
    <tableColumn id="7" name="Cost (€)" dataDxfId="13">
      <calculatedColumnFormula>IF(H43="",NA(),IF(F$24="",0,I43*(F$30)))</calculatedColumnFormula>
    </tableColumn>
    <tableColumn id="8" name="Lectura inici període2 (kWh)" dataDxfId="12"/>
    <tableColumn id="9" name="Lectura fi període3 (kWh)" dataDxfId="11"/>
    <tableColumn id="10" name="Consum (kWh)4" dataDxfId="10">
      <calculatedColumnFormula>IF(L43="","",L43-K43)</calculatedColumnFormula>
    </tableColumn>
    <tableColumn id="11" name="Cost (€)5" dataDxfId="9">
      <calculatedColumnFormula>IF(L43="",0,IF(F$24="",0,M43*(F$30)))</calculatedColumnFormula>
    </tableColumn>
    <tableColumn id="12" name="Lectura inici període6 (m3)" dataDxfId="8"/>
    <tableColumn id="13" name="Lectura fi període7 (m3)" dataDxfId="7"/>
    <tableColumn id="14" name="Consum (m3)" dataDxfId="6">
      <calculatedColumnFormula>IF(P43="","",P43-O43)</calculatedColumnFormula>
    </tableColumn>
    <tableColumn id="20" name="Consum (kWh)2" dataDxfId="5">
      <calculatedColumnFormula>IF(P43="",0,IF(F$24="",0,(((Q43*$F$31)))))</calculatedColumnFormula>
    </tableColumn>
    <tableColumn id="15" name="Cost (€)8" dataDxfId="4">
      <calculatedColumnFormula>IF(P43="",0,IF(F$24="",0,((Tabla1[[#This Row],[Consum (kWh)2]])*'Informació de l''edifici'!$F$30)))</calculatedColumnFormula>
    </tableColumn>
    <tableColumn id="16" name="Euros (€)" dataDxfId="3">
      <calculatedColumnFormula>J43+N43+S43</calculatedColumnFormula>
    </tableColumn>
    <tableColumn id="17" name="Euros (€)2" dataDxfId="2">
      <calculatedColumnFormula>((($F$28-$F$29)*$F$30))*(Tabla1[[#This Row],[Coeficient]]/$F$174)</calculatedColumnFormula>
    </tableColumn>
    <tableColumn id="18" name="Euros (€)3" dataDxfId="1">
      <calculatedColumnFormula>(Tabla1[[#This Row],[Coeficient]]/$F$174)*$F$22</calculatedColumnFormula>
    </tableColumn>
    <tableColumn id="19" name="Euros (€)4" dataDxfId="0">
      <calculatedColumnFormula>SUM(T43:V43)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38"/>
  <sheetViews>
    <sheetView showGridLines="0" topLeftCell="A19" zoomScale="55" zoomScaleNormal="55" workbookViewId="0">
      <selection activeCell="N43" sqref="N43"/>
    </sheetView>
  </sheetViews>
  <sheetFormatPr baseColWidth="10" defaultRowHeight="15" x14ac:dyDescent="0.25"/>
  <cols>
    <col min="1" max="1" width="10.28515625" customWidth="1"/>
    <col min="2" max="2" width="20.7109375" customWidth="1"/>
    <col min="9" max="9" width="23.28515625" customWidth="1"/>
  </cols>
  <sheetData>
    <row r="2" spans="2:13" ht="18" customHeight="1" x14ac:dyDescent="0.25">
      <c r="B2" s="133" t="s">
        <v>115</v>
      </c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5"/>
    </row>
    <row r="3" spans="2:13" ht="18" customHeight="1" x14ac:dyDescent="0.25">
      <c r="B3" s="136"/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8"/>
    </row>
    <row r="4" spans="2:13" x14ac:dyDescent="0.25">
      <c r="B4" s="139"/>
      <c r="C4" s="140"/>
      <c r="D4" s="140"/>
      <c r="E4" s="140"/>
      <c r="F4" s="140"/>
      <c r="G4" s="140"/>
      <c r="H4" s="140"/>
      <c r="I4" s="140"/>
      <c r="J4" s="140"/>
      <c r="K4" s="140"/>
      <c r="L4" s="140"/>
      <c r="M4" s="141"/>
    </row>
    <row r="5" spans="2:13" ht="29.25" customHeight="1" x14ac:dyDescent="0.25"/>
    <row r="6" spans="2:13" s="119" customFormat="1" ht="167.25" customHeight="1" x14ac:dyDescent="0.25">
      <c r="B6" s="131" t="s">
        <v>116</v>
      </c>
      <c r="C6" s="132"/>
      <c r="D6" s="132"/>
      <c r="E6" s="132"/>
      <c r="F6" s="132"/>
      <c r="G6" s="132"/>
      <c r="H6" s="132"/>
      <c r="I6" s="132"/>
      <c r="J6" s="120"/>
      <c r="K6" s="120"/>
      <c r="L6" s="120"/>
      <c r="M6" s="121"/>
    </row>
    <row r="9" spans="2:13" ht="18.75" x14ac:dyDescent="0.3">
      <c r="B9" s="122" t="s">
        <v>114</v>
      </c>
      <c r="C9" s="123"/>
      <c r="D9" s="123"/>
      <c r="E9" s="123"/>
      <c r="F9" s="123"/>
      <c r="G9" s="123"/>
      <c r="H9" s="123"/>
      <c r="I9" s="123"/>
      <c r="J9" s="123"/>
      <c r="K9" s="123"/>
      <c r="L9" s="123"/>
      <c r="M9" s="124"/>
    </row>
    <row r="10" spans="2:13" x14ac:dyDescent="0.25">
      <c r="B10" s="125"/>
      <c r="C10" s="126"/>
      <c r="D10" s="126"/>
      <c r="E10" s="126"/>
      <c r="F10" s="126"/>
      <c r="G10" s="126"/>
      <c r="H10" s="126"/>
      <c r="I10" s="126"/>
      <c r="J10" s="126"/>
      <c r="K10" s="126"/>
      <c r="L10" s="126"/>
      <c r="M10" s="127"/>
    </row>
    <row r="11" spans="2:13" x14ac:dyDescent="0.25">
      <c r="B11" s="125"/>
      <c r="C11" s="126"/>
      <c r="D11" s="126"/>
      <c r="E11" s="126"/>
      <c r="F11" s="126"/>
      <c r="G11" s="126"/>
      <c r="H11" s="126"/>
      <c r="I11" s="126"/>
      <c r="J11" s="126"/>
      <c r="K11" s="126"/>
      <c r="L11" s="126"/>
      <c r="M11" s="127"/>
    </row>
    <row r="12" spans="2:13" x14ac:dyDescent="0.25">
      <c r="B12" s="125"/>
      <c r="C12" s="126"/>
      <c r="D12" s="126"/>
      <c r="E12" s="126"/>
      <c r="F12" s="126"/>
      <c r="G12" s="126"/>
      <c r="H12" s="126"/>
      <c r="I12" s="126"/>
      <c r="J12" s="126"/>
      <c r="K12" s="126"/>
      <c r="L12" s="126"/>
      <c r="M12" s="127"/>
    </row>
    <row r="13" spans="2:13" x14ac:dyDescent="0.25">
      <c r="B13" s="125"/>
      <c r="C13" s="126"/>
      <c r="D13" s="126"/>
      <c r="E13" s="126"/>
      <c r="F13" s="126"/>
      <c r="G13" s="126"/>
      <c r="H13" s="126"/>
      <c r="I13" s="126"/>
      <c r="J13" s="126"/>
      <c r="K13" s="126"/>
      <c r="L13" s="126"/>
      <c r="M13" s="127"/>
    </row>
    <row r="14" spans="2:13" x14ac:dyDescent="0.25">
      <c r="B14" s="125"/>
      <c r="C14" s="126"/>
      <c r="D14" s="126"/>
      <c r="E14" s="126"/>
      <c r="F14" s="126"/>
      <c r="G14" s="126"/>
      <c r="H14" s="126"/>
      <c r="I14" s="126"/>
      <c r="J14" s="126"/>
      <c r="K14" s="126"/>
      <c r="L14" s="126"/>
      <c r="M14" s="127"/>
    </row>
    <row r="15" spans="2:13" x14ac:dyDescent="0.25">
      <c r="B15" s="125"/>
      <c r="C15" s="126"/>
      <c r="D15" s="126"/>
      <c r="E15" s="126"/>
      <c r="F15" s="126"/>
      <c r="G15" s="126"/>
      <c r="H15" s="126"/>
      <c r="I15" s="126"/>
      <c r="J15" s="126"/>
      <c r="K15" s="126"/>
      <c r="L15" s="126"/>
      <c r="M15" s="127"/>
    </row>
    <row r="16" spans="2:13" x14ac:dyDescent="0.25">
      <c r="B16" s="125"/>
      <c r="C16" s="126"/>
      <c r="D16" s="126"/>
      <c r="E16" s="126"/>
      <c r="F16" s="126"/>
      <c r="G16" s="126"/>
      <c r="H16" s="126"/>
      <c r="I16" s="126"/>
      <c r="J16" s="126"/>
      <c r="K16" s="126"/>
      <c r="L16" s="126"/>
      <c r="M16" s="127"/>
    </row>
    <row r="17" spans="2:13" x14ac:dyDescent="0.25">
      <c r="B17" s="125"/>
      <c r="C17" s="126"/>
      <c r="D17" s="126"/>
      <c r="E17" s="126"/>
      <c r="F17" s="126"/>
      <c r="G17" s="126"/>
      <c r="H17" s="126"/>
      <c r="I17" s="126"/>
      <c r="J17" s="126"/>
      <c r="K17" s="126"/>
      <c r="L17" s="126"/>
      <c r="M17" s="127"/>
    </row>
    <row r="18" spans="2:13" x14ac:dyDescent="0.25">
      <c r="B18" s="125"/>
      <c r="C18" s="126"/>
      <c r="D18" s="126"/>
      <c r="E18" s="126"/>
      <c r="F18" s="126"/>
      <c r="G18" s="126"/>
      <c r="H18" s="126"/>
      <c r="I18" s="126"/>
      <c r="J18" s="126"/>
      <c r="K18" s="126"/>
      <c r="L18" s="126"/>
      <c r="M18" s="127"/>
    </row>
    <row r="19" spans="2:13" x14ac:dyDescent="0.25">
      <c r="B19" s="125"/>
      <c r="C19" s="126"/>
      <c r="D19" s="126"/>
      <c r="E19" s="126"/>
      <c r="F19" s="126"/>
      <c r="G19" s="126"/>
      <c r="H19" s="126"/>
      <c r="I19" s="126"/>
      <c r="J19" s="126"/>
      <c r="K19" s="126"/>
      <c r="L19" s="126"/>
      <c r="M19" s="127"/>
    </row>
    <row r="20" spans="2:13" x14ac:dyDescent="0.25">
      <c r="B20" s="125"/>
      <c r="C20" s="126"/>
      <c r="D20" s="126"/>
      <c r="E20" s="126"/>
      <c r="F20" s="126"/>
      <c r="G20" s="126"/>
      <c r="H20" s="126"/>
      <c r="I20" s="126"/>
      <c r="J20" s="126"/>
      <c r="K20" s="126"/>
      <c r="L20" s="126"/>
      <c r="M20" s="127"/>
    </row>
    <row r="21" spans="2:13" x14ac:dyDescent="0.25">
      <c r="B21" s="125"/>
      <c r="C21" s="126"/>
      <c r="D21" s="126"/>
      <c r="E21" s="126"/>
      <c r="F21" s="126"/>
      <c r="G21" s="126"/>
      <c r="H21" s="126"/>
      <c r="I21" s="126"/>
      <c r="J21" s="126"/>
      <c r="K21" s="126"/>
      <c r="L21" s="126"/>
      <c r="M21" s="127"/>
    </row>
    <row r="22" spans="2:13" x14ac:dyDescent="0.25">
      <c r="B22" s="125"/>
      <c r="C22" s="126"/>
      <c r="D22" s="126"/>
      <c r="E22" s="126"/>
      <c r="F22" s="126"/>
      <c r="G22" s="126"/>
      <c r="H22" s="126"/>
      <c r="I22" s="126"/>
      <c r="J22" s="126"/>
      <c r="K22" s="126"/>
      <c r="L22" s="126"/>
      <c r="M22" s="127"/>
    </row>
    <row r="23" spans="2:13" x14ac:dyDescent="0.25">
      <c r="B23" s="125"/>
      <c r="C23" s="126"/>
      <c r="D23" s="126"/>
      <c r="E23" s="126"/>
      <c r="F23" s="126"/>
      <c r="G23" s="126"/>
      <c r="H23" s="126"/>
      <c r="I23" s="126"/>
      <c r="J23" s="126"/>
      <c r="K23" s="126"/>
      <c r="L23" s="126"/>
      <c r="M23" s="127"/>
    </row>
    <row r="24" spans="2:13" x14ac:dyDescent="0.25">
      <c r="B24" s="125"/>
      <c r="C24" s="126"/>
      <c r="D24" s="126"/>
      <c r="E24" s="126"/>
      <c r="F24" s="126"/>
      <c r="G24" s="126"/>
      <c r="H24" s="126"/>
      <c r="I24" s="126"/>
      <c r="J24" s="126"/>
      <c r="K24" s="126"/>
      <c r="L24" s="126"/>
      <c r="M24" s="127"/>
    </row>
    <row r="25" spans="2:13" x14ac:dyDescent="0.25">
      <c r="B25" s="125"/>
      <c r="C25" s="126"/>
      <c r="D25" s="126"/>
      <c r="E25" s="126"/>
      <c r="F25" s="126"/>
      <c r="G25" s="126"/>
      <c r="H25" s="126"/>
      <c r="I25" s="126"/>
      <c r="J25" s="126"/>
      <c r="K25" s="126"/>
      <c r="L25" s="126"/>
      <c r="M25" s="127"/>
    </row>
    <row r="26" spans="2:13" x14ac:dyDescent="0.25">
      <c r="B26" s="125"/>
      <c r="C26" s="126"/>
      <c r="D26" s="126"/>
      <c r="E26" s="126"/>
      <c r="F26" s="126"/>
      <c r="G26" s="126"/>
      <c r="H26" s="126"/>
      <c r="I26" s="126"/>
      <c r="J26" s="126"/>
      <c r="K26" s="126"/>
      <c r="L26" s="126"/>
      <c r="M26" s="127"/>
    </row>
    <row r="27" spans="2:13" x14ac:dyDescent="0.25">
      <c r="B27" s="125"/>
      <c r="C27" s="126"/>
      <c r="D27" s="126"/>
      <c r="E27" s="126"/>
      <c r="F27" s="126"/>
      <c r="G27" s="126"/>
      <c r="H27" s="126"/>
      <c r="I27" s="126"/>
      <c r="J27" s="126"/>
      <c r="K27" s="126"/>
      <c r="L27" s="126"/>
      <c r="M27" s="127"/>
    </row>
    <row r="28" spans="2:13" x14ac:dyDescent="0.25">
      <c r="B28" s="125"/>
      <c r="C28" s="126"/>
      <c r="D28" s="126"/>
      <c r="E28" s="126"/>
      <c r="F28" s="126"/>
      <c r="G28" s="126"/>
      <c r="H28" s="126"/>
      <c r="I28" s="126"/>
      <c r="J28" s="126"/>
      <c r="K28" s="126"/>
      <c r="L28" s="126"/>
      <c r="M28" s="127"/>
    </row>
    <row r="29" spans="2:13" x14ac:dyDescent="0.25">
      <c r="B29" s="125"/>
      <c r="C29" s="126"/>
      <c r="D29" s="126"/>
      <c r="E29" s="126"/>
      <c r="F29" s="126"/>
      <c r="G29" s="126"/>
      <c r="H29" s="126"/>
      <c r="I29" s="126"/>
      <c r="J29" s="126"/>
      <c r="K29" s="126"/>
      <c r="L29" s="126"/>
      <c r="M29" s="127"/>
    </row>
    <row r="30" spans="2:13" x14ac:dyDescent="0.25">
      <c r="B30" s="125"/>
      <c r="C30" s="126"/>
      <c r="D30" s="126"/>
      <c r="E30" s="126"/>
      <c r="F30" s="126"/>
      <c r="G30" s="126"/>
      <c r="H30" s="126"/>
      <c r="I30" s="126"/>
      <c r="J30" s="126"/>
      <c r="K30" s="126"/>
      <c r="L30" s="126"/>
      <c r="M30" s="127"/>
    </row>
    <row r="31" spans="2:13" x14ac:dyDescent="0.25">
      <c r="B31" s="125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7"/>
    </row>
    <row r="32" spans="2:13" x14ac:dyDescent="0.25">
      <c r="B32" s="125"/>
      <c r="C32" s="126"/>
      <c r="D32" s="126"/>
      <c r="E32" s="126"/>
      <c r="F32" s="126"/>
      <c r="G32" s="126"/>
      <c r="H32" s="126"/>
      <c r="I32" s="126"/>
      <c r="J32" s="126"/>
      <c r="K32" s="126"/>
      <c r="L32" s="126"/>
      <c r="M32" s="127"/>
    </row>
    <row r="33" spans="2:13" x14ac:dyDescent="0.25">
      <c r="B33" s="125"/>
      <c r="C33" s="126"/>
      <c r="D33" s="126"/>
      <c r="E33" s="126"/>
      <c r="F33" s="126"/>
      <c r="G33" s="126"/>
      <c r="H33" s="126"/>
      <c r="I33" s="126"/>
      <c r="J33" s="126"/>
      <c r="K33" s="126"/>
      <c r="L33" s="126"/>
      <c r="M33" s="127"/>
    </row>
    <row r="34" spans="2:13" x14ac:dyDescent="0.25">
      <c r="B34" s="125"/>
      <c r="C34" s="126"/>
      <c r="D34" s="126"/>
      <c r="E34" s="126"/>
      <c r="F34" s="126"/>
      <c r="G34" s="126"/>
      <c r="H34" s="126"/>
      <c r="I34" s="126"/>
      <c r="J34" s="126"/>
      <c r="K34" s="126"/>
      <c r="L34" s="126"/>
      <c r="M34" s="127"/>
    </row>
    <row r="35" spans="2:13" x14ac:dyDescent="0.25">
      <c r="B35" s="125"/>
      <c r="C35" s="126"/>
      <c r="D35" s="126"/>
      <c r="E35" s="126"/>
      <c r="F35" s="126"/>
      <c r="G35" s="126"/>
      <c r="H35" s="126"/>
      <c r="I35" s="126"/>
      <c r="J35" s="126"/>
      <c r="K35" s="126"/>
      <c r="L35" s="126"/>
      <c r="M35" s="127"/>
    </row>
    <row r="36" spans="2:13" x14ac:dyDescent="0.25">
      <c r="B36" s="125"/>
      <c r="C36" s="126"/>
      <c r="D36" s="126"/>
      <c r="E36" s="126"/>
      <c r="F36" s="126"/>
      <c r="G36" s="126"/>
      <c r="H36" s="126"/>
      <c r="I36" s="126"/>
      <c r="J36" s="126"/>
      <c r="K36" s="126"/>
      <c r="L36" s="126"/>
      <c r="M36" s="127"/>
    </row>
    <row r="37" spans="2:13" x14ac:dyDescent="0.25">
      <c r="B37" s="125"/>
      <c r="C37" s="126"/>
      <c r="D37" s="126"/>
      <c r="E37" s="126"/>
      <c r="F37" s="126"/>
      <c r="G37" s="126"/>
      <c r="H37" s="126"/>
      <c r="I37" s="126"/>
      <c r="J37" s="126"/>
      <c r="K37" s="126"/>
      <c r="L37" s="126"/>
      <c r="M37" s="127"/>
    </row>
    <row r="38" spans="2:13" x14ac:dyDescent="0.25">
      <c r="B38" s="128"/>
      <c r="C38" s="129"/>
      <c r="D38" s="129"/>
      <c r="E38" s="129"/>
      <c r="F38" s="129"/>
      <c r="G38" s="129"/>
      <c r="H38" s="129"/>
      <c r="I38" s="129"/>
      <c r="J38" s="129"/>
      <c r="K38" s="129"/>
      <c r="L38" s="129"/>
      <c r="M38" s="130"/>
    </row>
  </sheetData>
  <sheetProtection algorithmName="SHA-512" hashValue="xBVUIe6M65mGkNALK5HRzc1eKzBvSNJQXDth4WkgEB3vXgrG5CgABldfnqvxJswomfTqLPE6HJ0sQEVntm7/qQ==" saltValue="dw4IFACAUNz+MCr1OVXP1A==" spinCount="100000" sheet="1" objects="1" scenarios="1"/>
  <mergeCells count="2">
    <mergeCell ref="B6:I6"/>
    <mergeCell ref="B2:M4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ull1">
    <pageSetUpPr fitToPage="1"/>
  </sheetPr>
  <dimension ref="A1:Y192"/>
  <sheetViews>
    <sheetView showGridLines="0" tabSelected="1" zoomScale="70" zoomScaleNormal="70" workbookViewId="0">
      <selection activeCell="C13" sqref="C13:C23"/>
    </sheetView>
  </sheetViews>
  <sheetFormatPr baseColWidth="10" defaultColWidth="11.42578125" defaultRowHeight="15" x14ac:dyDescent="0.25"/>
  <cols>
    <col min="1" max="1" width="5.7109375" style="11" customWidth="1"/>
    <col min="2" max="2" width="1.7109375" style="11" customWidth="1"/>
    <col min="3" max="3" width="32.28515625" style="11" customWidth="1"/>
    <col min="4" max="4" width="19.28515625" style="11" customWidth="1"/>
    <col min="5" max="5" width="24.140625" style="11" customWidth="1"/>
    <col min="6" max="6" width="16.28515625" style="11" bestFit="1" customWidth="1"/>
    <col min="7" max="7" width="14.7109375" style="11" customWidth="1"/>
    <col min="8" max="8" width="23.28515625" style="11" customWidth="1"/>
    <col min="9" max="9" width="19.85546875" style="11" bestFit="1" customWidth="1"/>
    <col min="10" max="10" width="14" style="11" bestFit="1" customWidth="1"/>
    <col min="11" max="11" width="15.7109375" style="11" customWidth="1"/>
    <col min="12" max="12" width="23.42578125" style="11" bestFit="1" customWidth="1"/>
    <col min="13" max="13" width="19.85546875" style="11" bestFit="1" customWidth="1"/>
    <col min="14" max="14" width="11.42578125" style="11"/>
    <col min="15" max="15" width="18.7109375" style="11" customWidth="1"/>
    <col min="16" max="16" width="23.42578125" style="11" bestFit="1" customWidth="1"/>
    <col min="17" max="17" width="17.7109375" style="11" bestFit="1" customWidth="1"/>
    <col min="18" max="18" width="17.7109375" style="11" customWidth="1"/>
    <col min="19" max="19" width="11.42578125" style="11"/>
    <col min="20" max="20" width="19.140625" style="11" customWidth="1"/>
    <col min="21" max="21" width="16.28515625" style="11" customWidth="1"/>
    <col min="22" max="22" width="21.7109375" style="11" customWidth="1"/>
    <col min="23" max="23" width="21.28515625" style="11" customWidth="1"/>
    <col min="24" max="24" width="1.7109375" style="11" customWidth="1"/>
    <col min="25" max="16384" width="11.42578125" style="11"/>
  </cols>
  <sheetData>
    <row r="1" spans="1:25" ht="15.75" thickBot="1" x14ac:dyDescent="0.3">
      <c r="A1" s="7"/>
      <c r="B1" s="8"/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  <c r="N1" s="174"/>
      <c r="O1" s="174"/>
      <c r="P1" s="174"/>
      <c r="Q1" s="174"/>
      <c r="R1" s="174"/>
      <c r="S1" s="174"/>
      <c r="T1" s="174"/>
      <c r="U1" s="174"/>
      <c r="V1" s="9"/>
      <c r="W1" s="10"/>
      <c r="X1" s="10"/>
    </row>
    <row r="2" spans="1:25" x14ac:dyDescent="0.25">
      <c r="A2" s="7"/>
      <c r="B2" s="142"/>
      <c r="C2" s="182" t="s">
        <v>113</v>
      </c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  <c r="O2" s="183"/>
      <c r="P2" s="183"/>
      <c r="Q2" s="183"/>
      <c r="R2" s="183"/>
      <c r="S2" s="183"/>
      <c r="T2" s="183"/>
      <c r="U2" s="183"/>
      <c r="V2" s="184"/>
      <c r="W2" s="184"/>
      <c r="X2" s="12"/>
      <c r="Y2" s="13"/>
    </row>
    <row r="3" spans="1:25" x14ac:dyDescent="0.25">
      <c r="A3" s="7"/>
      <c r="B3" s="143"/>
      <c r="C3" s="185"/>
      <c r="D3" s="185"/>
      <c r="E3" s="185"/>
      <c r="F3" s="185"/>
      <c r="G3" s="185"/>
      <c r="H3" s="185"/>
      <c r="I3" s="185"/>
      <c r="J3" s="185"/>
      <c r="K3" s="185"/>
      <c r="L3" s="185"/>
      <c r="M3" s="185"/>
      <c r="N3" s="185"/>
      <c r="O3" s="185"/>
      <c r="P3" s="185"/>
      <c r="Q3" s="185"/>
      <c r="R3" s="185"/>
      <c r="S3" s="185"/>
      <c r="T3" s="185"/>
      <c r="U3" s="185"/>
      <c r="V3" s="174"/>
      <c r="W3" s="174"/>
      <c r="X3" s="14"/>
      <c r="Y3" s="13"/>
    </row>
    <row r="4" spans="1:25" x14ac:dyDescent="0.25">
      <c r="A4" s="7"/>
      <c r="B4" s="143"/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185"/>
      <c r="N4" s="185"/>
      <c r="O4" s="185"/>
      <c r="P4" s="185"/>
      <c r="Q4" s="185"/>
      <c r="R4" s="185"/>
      <c r="S4" s="185"/>
      <c r="T4" s="185"/>
      <c r="U4" s="185"/>
      <c r="V4" s="174"/>
      <c r="W4" s="174"/>
      <c r="X4" s="14"/>
      <c r="Y4" s="13"/>
    </row>
    <row r="5" spans="1:25" x14ac:dyDescent="0.25">
      <c r="A5" s="7"/>
      <c r="B5" s="143"/>
      <c r="C5" s="185"/>
      <c r="D5" s="185"/>
      <c r="E5" s="185"/>
      <c r="F5" s="185"/>
      <c r="G5" s="185"/>
      <c r="H5" s="185"/>
      <c r="I5" s="185"/>
      <c r="J5" s="185"/>
      <c r="K5" s="185"/>
      <c r="L5" s="185"/>
      <c r="M5" s="185"/>
      <c r="N5" s="185"/>
      <c r="O5" s="185"/>
      <c r="P5" s="185"/>
      <c r="Q5" s="185"/>
      <c r="R5" s="185"/>
      <c r="S5" s="185"/>
      <c r="T5" s="185"/>
      <c r="U5" s="185"/>
      <c r="V5" s="174"/>
      <c r="W5" s="174"/>
      <c r="X5" s="14"/>
      <c r="Y5" s="13"/>
    </row>
    <row r="6" spans="1:25" x14ac:dyDescent="0.25">
      <c r="A6" s="7"/>
      <c r="B6" s="143"/>
      <c r="C6" s="185"/>
      <c r="D6" s="185"/>
      <c r="E6" s="185"/>
      <c r="F6" s="185"/>
      <c r="G6" s="185"/>
      <c r="H6" s="185"/>
      <c r="I6" s="185"/>
      <c r="J6" s="185"/>
      <c r="K6" s="185"/>
      <c r="L6" s="185"/>
      <c r="M6" s="185"/>
      <c r="N6" s="185"/>
      <c r="O6" s="185"/>
      <c r="P6" s="185"/>
      <c r="Q6" s="185"/>
      <c r="R6" s="185"/>
      <c r="S6" s="185"/>
      <c r="T6" s="185"/>
      <c r="U6" s="185"/>
      <c r="V6" s="174"/>
      <c r="W6" s="174"/>
      <c r="X6" s="14"/>
      <c r="Y6" s="13"/>
    </row>
    <row r="7" spans="1:25" x14ac:dyDescent="0.25">
      <c r="A7" s="7"/>
      <c r="B7" s="143"/>
      <c r="C7" s="185"/>
      <c r="D7" s="185"/>
      <c r="E7" s="185"/>
      <c r="F7" s="185"/>
      <c r="G7" s="185"/>
      <c r="H7" s="185"/>
      <c r="I7" s="185"/>
      <c r="J7" s="185"/>
      <c r="K7" s="185"/>
      <c r="L7" s="185"/>
      <c r="M7" s="185"/>
      <c r="N7" s="185"/>
      <c r="O7" s="185"/>
      <c r="P7" s="185"/>
      <c r="Q7" s="185"/>
      <c r="R7" s="185"/>
      <c r="S7" s="185"/>
      <c r="T7" s="185"/>
      <c r="U7" s="185"/>
      <c r="V7" s="174"/>
      <c r="W7" s="174"/>
      <c r="X7" s="14"/>
      <c r="Y7" s="13"/>
    </row>
    <row r="8" spans="1:25" x14ac:dyDescent="0.25">
      <c r="A8" s="7"/>
      <c r="B8" s="143"/>
      <c r="C8" s="186"/>
      <c r="D8" s="186"/>
      <c r="E8" s="186"/>
      <c r="F8" s="186"/>
      <c r="G8" s="186"/>
      <c r="H8" s="186"/>
      <c r="I8" s="186"/>
      <c r="J8" s="186"/>
      <c r="K8" s="186"/>
      <c r="L8" s="186"/>
      <c r="M8" s="186"/>
      <c r="N8" s="186"/>
      <c r="O8" s="186"/>
      <c r="P8" s="186"/>
      <c r="Q8" s="186"/>
      <c r="R8" s="186"/>
      <c r="S8" s="186"/>
      <c r="T8" s="186"/>
      <c r="U8" s="186"/>
      <c r="V8" s="187"/>
      <c r="W8" s="187"/>
      <c r="X8" s="15"/>
      <c r="Y8" s="13"/>
    </row>
    <row r="9" spans="1:25" ht="5.0999999999999996" customHeight="1" thickBot="1" x14ac:dyDescent="0.55000000000000004">
      <c r="A9" s="7"/>
      <c r="B9" s="16"/>
      <c r="C9" s="180"/>
      <c r="D9" s="181"/>
      <c r="E9" s="181"/>
      <c r="F9" s="181"/>
      <c r="G9" s="181"/>
      <c r="H9" s="181"/>
      <c r="I9" s="181"/>
      <c r="J9" s="181"/>
      <c r="K9" s="181"/>
      <c r="L9" s="181"/>
      <c r="M9" s="181"/>
      <c r="N9" s="181"/>
      <c r="O9" s="181"/>
      <c r="P9" s="181"/>
      <c r="Q9" s="181"/>
      <c r="R9" s="181"/>
      <c r="S9" s="181"/>
      <c r="T9" s="181"/>
      <c r="U9" s="181"/>
      <c r="X9" s="17"/>
      <c r="Y9" s="13"/>
    </row>
    <row r="10" spans="1:25" ht="27" thickBot="1" x14ac:dyDescent="0.45">
      <c r="A10" s="7"/>
      <c r="B10" s="18"/>
      <c r="C10" s="188" t="s">
        <v>14</v>
      </c>
      <c r="D10" s="189"/>
      <c r="E10" s="189"/>
      <c r="F10" s="189"/>
      <c r="G10" s="189"/>
      <c r="H10" s="189"/>
      <c r="I10" s="189"/>
      <c r="J10" s="189"/>
      <c r="K10" s="189"/>
      <c r="L10" s="189"/>
      <c r="M10" s="189"/>
      <c r="N10" s="189"/>
      <c r="O10" s="189"/>
      <c r="P10" s="189"/>
      <c r="Q10" s="189"/>
      <c r="R10" s="189"/>
      <c r="S10" s="189"/>
      <c r="T10" s="189"/>
      <c r="U10" s="189"/>
      <c r="V10" s="190"/>
      <c r="W10" s="191"/>
      <c r="X10" s="19"/>
      <c r="Y10" s="13"/>
    </row>
    <row r="11" spans="1:25" ht="9.9499999999999993" customHeight="1" thickBot="1" x14ac:dyDescent="0.45">
      <c r="A11" s="7"/>
      <c r="B11" s="20"/>
      <c r="C11" s="175"/>
      <c r="D11" s="176"/>
      <c r="E11" s="176"/>
      <c r="F11" s="176"/>
      <c r="G11" s="176"/>
      <c r="H11" s="176"/>
      <c r="I11" s="177"/>
      <c r="J11" s="177"/>
      <c r="K11" s="177"/>
      <c r="L11" s="177"/>
      <c r="M11" s="177"/>
      <c r="N11" s="177"/>
      <c r="O11" s="177"/>
      <c r="P11" s="177"/>
      <c r="Q11" s="177"/>
      <c r="R11" s="177"/>
      <c r="S11" s="177"/>
      <c r="T11" s="177"/>
      <c r="U11" s="177"/>
      <c r="X11" s="21"/>
      <c r="Y11" s="13"/>
    </row>
    <row r="12" spans="1:25" ht="15.75" thickBot="1" x14ac:dyDescent="0.3">
      <c r="A12" s="7"/>
      <c r="B12" s="20"/>
      <c r="C12" s="92" t="s">
        <v>97</v>
      </c>
      <c r="D12" s="171" t="s">
        <v>4</v>
      </c>
      <c r="E12" s="172"/>
      <c r="F12" s="144"/>
      <c r="G12" s="145"/>
      <c r="H12" s="145"/>
      <c r="I12" s="22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X12" s="21"/>
      <c r="Y12" s="13"/>
    </row>
    <row r="13" spans="1:25" ht="15.75" thickBot="1" x14ac:dyDescent="0.3">
      <c r="A13" s="7"/>
      <c r="B13" s="20"/>
      <c r="C13" s="231"/>
      <c r="D13" s="171" t="s">
        <v>5</v>
      </c>
      <c r="E13" s="172"/>
      <c r="F13" s="144"/>
      <c r="G13" s="145"/>
      <c r="H13" s="145"/>
      <c r="I13" s="22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X13" s="21"/>
      <c r="Y13" s="13"/>
    </row>
    <row r="14" spans="1:25" ht="15.75" thickBot="1" x14ac:dyDescent="0.3">
      <c r="A14" s="7"/>
      <c r="B14" s="20"/>
      <c r="C14" s="232"/>
      <c r="D14" s="171" t="s">
        <v>6</v>
      </c>
      <c r="E14" s="172"/>
      <c r="F14" s="178"/>
      <c r="G14" s="179"/>
      <c r="H14" s="179"/>
      <c r="I14" s="22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X14" s="21"/>
      <c r="Y14" s="13"/>
    </row>
    <row r="15" spans="1:25" ht="15.75" thickBot="1" x14ac:dyDescent="0.3">
      <c r="A15" s="7"/>
      <c r="B15" s="20"/>
      <c r="C15" s="232"/>
      <c r="D15" s="171" t="s">
        <v>7</v>
      </c>
      <c r="E15" s="172"/>
      <c r="F15" s="144"/>
      <c r="G15" s="145"/>
      <c r="H15" s="145"/>
      <c r="I15" s="22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X15" s="21"/>
      <c r="Y15" s="13"/>
    </row>
    <row r="16" spans="1:25" ht="15.75" thickBot="1" x14ac:dyDescent="0.3">
      <c r="A16" s="7"/>
      <c r="B16" s="20"/>
      <c r="C16" s="232"/>
      <c r="D16" s="102"/>
      <c r="E16" s="102"/>
      <c r="F16" s="24"/>
      <c r="G16" s="24"/>
      <c r="H16" s="25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X16" s="21"/>
      <c r="Y16" s="13"/>
    </row>
    <row r="17" spans="1:25" ht="15.75" thickBot="1" x14ac:dyDescent="0.3">
      <c r="A17" s="7"/>
      <c r="B17" s="20"/>
      <c r="C17" s="232"/>
      <c r="D17" s="171" t="s">
        <v>8</v>
      </c>
      <c r="E17" s="173"/>
      <c r="F17" s="146"/>
      <c r="G17" s="147"/>
      <c r="H17" s="148"/>
      <c r="I17" s="26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X17" s="21"/>
      <c r="Y17" s="13"/>
    </row>
    <row r="18" spans="1:25" ht="15.75" thickBot="1" x14ac:dyDescent="0.3">
      <c r="A18" s="7"/>
      <c r="B18" s="20"/>
      <c r="C18" s="232"/>
      <c r="D18" s="171" t="s">
        <v>58</v>
      </c>
      <c r="E18" s="173"/>
      <c r="F18" s="146"/>
      <c r="G18" s="147"/>
      <c r="H18" s="148"/>
      <c r="I18" s="22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X18" s="21"/>
      <c r="Y18" s="13"/>
    </row>
    <row r="19" spans="1:25" ht="15.75" thickBot="1" x14ac:dyDescent="0.3">
      <c r="A19" s="7"/>
      <c r="B19" s="20"/>
      <c r="C19" s="232"/>
      <c r="D19" s="171" t="s">
        <v>9</v>
      </c>
      <c r="E19" s="173"/>
      <c r="F19" s="156"/>
      <c r="G19" s="147"/>
      <c r="H19" s="148"/>
      <c r="I19" s="22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X19" s="21"/>
      <c r="Y19" s="13"/>
    </row>
    <row r="20" spans="1:25" ht="15.75" thickBot="1" x14ac:dyDescent="0.3">
      <c r="A20" s="7"/>
      <c r="B20" s="20"/>
      <c r="C20" s="232"/>
      <c r="D20" s="171" t="s">
        <v>10</v>
      </c>
      <c r="E20" s="172"/>
      <c r="F20" s="157"/>
      <c r="G20" s="158"/>
      <c r="H20" s="159"/>
      <c r="I20" s="22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X20" s="21"/>
      <c r="Y20" s="13"/>
    </row>
    <row r="21" spans="1:25" ht="15.75" thickBot="1" x14ac:dyDescent="0.3">
      <c r="A21" s="7"/>
      <c r="B21" s="20"/>
      <c r="C21" s="232"/>
      <c r="D21" s="103"/>
      <c r="E21" s="104"/>
      <c r="F21" s="27"/>
      <c r="G21" s="28"/>
      <c r="H21" s="29"/>
      <c r="I21" s="94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X21" s="21"/>
      <c r="Y21" s="13"/>
    </row>
    <row r="22" spans="1:25" ht="30.75" customHeight="1" thickBot="1" x14ac:dyDescent="0.3">
      <c r="A22" s="7"/>
      <c r="B22" s="20"/>
      <c r="C22" s="232"/>
      <c r="D22" s="211" t="s">
        <v>62</v>
      </c>
      <c r="E22" s="212"/>
      <c r="F22" s="83"/>
      <c r="G22" s="30" t="s">
        <v>74</v>
      </c>
      <c r="H22" s="169" t="s">
        <v>85</v>
      </c>
      <c r="I22" s="22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X22" s="21"/>
      <c r="Y22" s="13"/>
    </row>
    <row r="23" spans="1:25" ht="30.75" customHeight="1" thickBot="1" x14ac:dyDescent="0.3">
      <c r="A23" s="7"/>
      <c r="B23" s="20"/>
      <c r="C23" s="233"/>
      <c r="D23" s="213" t="s">
        <v>61</v>
      </c>
      <c r="E23" s="214"/>
      <c r="F23" s="84"/>
      <c r="G23" s="31" t="s">
        <v>74</v>
      </c>
      <c r="H23" s="170"/>
      <c r="I23" s="22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X23" s="21"/>
      <c r="Y23" s="13"/>
    </row>
    <row r="24" spans="1:25" ht="15.75" thickBot="1" x14ac:dyDescent="0.3">
      <c r="A24" s="7"/>
      <c r="B24" s="20"/>
      <c r="C24" s="105" t="s">
        <v>98</v>
      </c>
      <c r="D24" s="213" t="s">
        <v>17</v>
      </c>
      <c r="E24" s="214"/>
      <c r="F24" s="85" t="s">
        <v>20</v>
      </c>
      <c r="G24" s="32"/>
      <c r="H24" s="166">
        <f>(F28*(VLOOKUP(F$26,Auxiliars!$E$8:$I$16,2,FALSE)))/1000000</f>
        <v>0</v>
      </c>
      <c r="I24" s="22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X24" s="21"/>
      <c r="Y24" s="13"/>
    </row>
    <row r="25" spans="1:25" ht="15.75" thickBot="1" x14ac:dyDescent="0.3">
      <c r="A25" s="7"/>
      <c r="B25" s="33"/>
      <c r="C25" s="234"/>
      <c r="D25" s="213" t="str">
        <f>CONCATENATE("Quantitat de ",F24)</f>
        <v>Quantitat de Gasoil</v>
      </c>
      <c r="E25" s="214"/>
      <c r="F25" s="84"/>
      <c r="G25" s="34" t="str">
        <f>IF(F$24="","",VLOOKUP(F$26,Auxiliars!$E$8:$I$16,5,FALSE))</f>
        <v>l</v>
      </c>
      <c r="H25" s="167"/>
      <c r="I25" s="22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X25" s="21"/>
      <c r="Y25" s="13"/>
    </row>
    <row r="26" spans="1:25" ht="15.75" thickBot="1" x14ac:dyDescent="0.3">
      <c r="A26" s="7"/>
      <c r="B26" s="33"/>
      <c r="C26" s="235"/>
      <c r="D26" s="213" t="s">
        <v>38</v>
      </c>
      <c r="E26" s="214"/>
      <c r="F26" s="35">
        <f>IF(F24="","",SUMIF(Auxiliars!$D$8:$D$16,'Informació de l''edifici'!F24,Auxiliars!$E$8:$E$16))</f>
        <v>10.42</v>
      </c>
      <c r="G26" s="36" t="str">
        <f>IF(F$24="","",VLOOKUP(F$26,Auxiliars!$E$8:$I$16,3,FALSE))</f>
        <v>KWh/l</v>
      </c>
      <c r="H26" s="167"/>
      <c r="I26" s="22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X26" s="21"/>
      <c r="Y26" s="13"/>
    </row>
    <row r="27" spans="1:25" ht="15.75" thickBot="1" x14ac:dyDescent="0.3">
      <c r="A27" s="7"/>
      <c r="B27" s="33"/>
      <c r="C27" s="235"/>
      <c r="D27" s="213" t="s">
        <v>72</v>
      </c>
      <c r="E27" s="214"/>
      <c r="F27" s="107" t="e">
        <f>F23/F28</f>
        <v>#DIV/0!</v>
      </c>
      <c r="G27" s="36" t="str">
        <f>IF(F$24="","",VLOOKUP(F$26,Auxiliars!$E$8:$I$16,4,FALSE))</f>
        <v>Euro/l</v>
      </c>
      <c r="H27" s="167"/>
      <c r="I27" s="22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X27" s="21"/>
      <c r="Y27" s="13"/>
    </row>
    <row r="28" spans="1:25" ht="15.75" thickBot="1" x14ac:dyDescent="0.3">
      <c r="A28" s="7"/>
      <c r="B28" s="33"/>
      <c r="C28" s="235"/>
      <c r="D28" s="213" t="s">
        <v>75</v>
      </c>
      <c r="E28" s="214"/>
      <c r="F28" s="37">
        <f>F25*F26</f>
        <v>0</v>
      </c>
      <c r="G28" s="38" t="s">
        <v>42</v>
      </c>
      <c r="H28" s="167"/>
      <c r="I28" s="22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X28" s="21"/>
      <c r="Y28" s="13"/>
    </row>
    <row r="29" spans="1:25" ht="15.75" thickBot="1" x14ac:dyDescent="0.3">
      <c r="A29" s="7"/>
      <c r="B29" s="33"/>
      <c r="C29" s="235"/>
      <c r="D29" s="215" t="s">
        <v>76</v>
      </c>
      <c r="E29" s="216"/>
      <c r="F29" s="116">
        <f>I174+M174+R174</f>
        <v>0</v>
      </c>
      <c r="G29" s="38" t="s">
        <v>77</v>
      </c>
      <c r="H29" s="168"/>
      <c r="I29" s="22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X29" s="21"/>
      <c r="Y29" s="13"/>
    </row>
    <row r="30" spans="1:25" ht="18.75" customHeight="1" thickBot="1" x14ac:dyDescent="0.3">
      <c r="A30" s="7"/>
      <c r="B30" s="33"/>
      <c r="C30" s="235"/>
      <c r="D30" s="215" t="s">
        <v>101</v>
      </c>
      <c r="E30" s="217"/>
      <c r="F30" s="106" t="e">
        <f>F23/F28</f>
        <v>#DIV/0!</v>
      </c>
      <c r="G30" s="38" t="s">
        <v>104</v>
      </c>
      <c r="H30" s="27"/>
      <c r="I30" s="22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X30" s="21"/>
      <c r="Y30" s="13"/>
    </row>
    <row r="31" spans="1:25" ht="26.25" customHeight="1" thickBot="1" x14ac:dyDescent="0.35">
      <c r="A31" s="7"/>
      <c r="B31" s="33"/>
      <c r="C31" s="235"/>
      <c r="D31" s="213" t="s">
        <v>102</v>
      </c>
      <c r="E31" s="218"/>
      <c r="F31" s="106">
        <f>1.16*($P$41-Auxiliars!$D$32)</f>
        <v>55.583333333333329</v>
      </c>
      <c r="G31" s="38" t="s">
        <v>27</v>
      </c>
      <c r="H31" s="117" t="s">
        <v>112</v>
      </c>
      <c r="I31" s="22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X31" s="21"/>
      <c r="Y31" s="13"/>
    </row>
    <row r="32" spans="1:25" ht="27" thickBot="1" x14ac:dyDescent="0.3">
      <c r="A32" s="7"/>
      <c r="B32" s="33"/>
      <c r="C32" s="236"/>
      <c r="D32" s="213" t="s">
        <v>103</v>
      </c>
      <c r="E32" s="218"/>
      <c r="F32" s="106" t="e">
        <f>F30*F31</f>
        <v>#DIV/0!</v>
      </c>
      <c r="G32" s="38" t="s">
        <v>105</v>
      </c>
      <c r="H32" s="118" t="e">
        <f>F29/F28</f>
        <v>#DIV/0!</v>
      </c>
      <c r="I32" s="22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X32" s="21"/>
      <c r="Y32" s="13"/>
    </row>
    <row r="33" spans="1:25" ht="15.75" thickBot="1" x14ac:dyDescent="0.3">
      <c r="A33" s="7"/>
      <c r="B33" s="33"/>
      <c r="C33" s="39" t="s">
        <v>13</v>
      </c>
      <c r="D33" s="40"/>
      <c r="E33" s="40"/>
      <c r="F33" s="40"/>
      <c r="G33" s="41"/>
      <c r="H33" s="40"/>
      <c r="I33" s="22"/>
      <c r="J33" s="94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X33" s="21"/>
      <c r="Y33" s="13"/>
    </row>
    <row r="34" spans="1:25" ht="15.75" thickBot="1" x14ac:dyDescent="0.3">
      <c r="A34" s="7"/>
      <c r="B34" s="33"/>
      <c r="C34" s="160" t="s">
        <v>99</v>
      </c>
      <c r="D34" s="161"/>
      <c r="E34" s="161"/>
      <c r="F34" s="161"/>
      <c r="G34" s="161"/>
      <c r="H34" s="162"/>
      <c r="I34" s="22"/>
      <c r="J34" s="94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X34" s="21"/>
      <c r="Y34" s="13"/>
    </row>
    <row r="35" spans="1:25" ht="49.15" customHeight="1" thickBot="1" x14ac:dyDescent="0.3">
      <c r="A35" s="7"/>
      <c r="B35" s="33"/>
      <c r="C35" s="163"/>
      <c r="D35" s="164"/>
      <c r="E35" s="164"/>
      <c r="F35" s="164"/>
      <c r="G35" s="164"/>
      <c r="H35" s="165"/>
      <c r="I35" s="26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X35" s="21"/>
      <c r="Y35" s="13"/>
    </row>
    <row r="36" spans="1:25" ht="15.75" thickBot="1" x14ac:dyDescent="0.3">
      <c r="A36" s="7"/>
      <c r="B36" s="20"/>
      <c r="C36" s="42"/>
      <c r="D36" s="43"/>
      <c r="E36" s="43"/>
      <c r="F36" s="43"/>
      <c r="G36" s="43"/>
      <c r="H36" s="4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X36" s="21"/>
      <c r="Y36" s="13"/>
    </row>
    <row r="37" spans="1:25" ht="27" thickBot="1" x14ac:dyDescent="0.45">
      <c r="A37" s="7"/>
      <c r="B37" s="44"/>
      <c r="C37" s="197" t="s">
        <v>15</v>
      </c>
      <c r="D37" s="198"/>
      <c r="E37" s="198"/>
      <c r="F37" s="198"/>
      <c r="G37" s="198"/>
      <c r="H37" s="198"/>
      <c r="I37" s="198"/>
      <c r="J37" s="198"/>
      <c r="K37" s="198"/>
      <c r="L37" s="198"/>
      <c r="M37" s="198"/>
      <c r="N37" s="198"/>
      <c r="O37" s="198"/>
      <c r="P37" s="198"/>
      <c r="Q37" s="198"/>
      <c r="R37" s="198"/>
      <c r="S37" s="198"/>
      <c r="T37" s="198"/>
      <c r="U37" s="198"/>
      <c r="V37" s="199"/>
      <c r="W37" s="200"/>
      <c r="X37" s="21"/>
      <c r="Y37" s="13"/>
    </row>
    <row r="38" spans="1:25" ht="5.0999999999999996" customHeight="1" thickBot="1" x14ac:dyDescent="0.4">
      <c r="A38" s="7"/>
      <c r="B38" s="45"/>
      <c r="C38" s="154"/>
      <c r="D38" s="155"/>
      <c r="E38" s="155"/>
      <c r="F38" s="155"/>
      <c r="G38" s="155"/>
      <c r="H38" s="155"/>
      <c r="I38" s="155"/>
      <c r="J38" s="155"/>
      <c r="K38" s="155"/>
      <c r="L38" s="155"/>
      <c r="M38" s="155"/>
      <c r="N38" s="155"/>
      <c r="O38" s="155"/>
      <c r="P38" s="155"/>
      <c r="Q38" s="155"/>
      <c r="R38" s="155"/>
      <c r="S38" s="155"/>
      <c r="T38" s="155"/>
      <c r="U38" s="155"/>
      <c r="V38" s="9"/>
      <c r="W38" s="10"/>
      <c r="X38" s="21"/>
      <c r="Y38" s="13"/>
    </row>
    <row r="39" spans="1:25" ht="19.5" thickBot="1" x14ac:dyDescent="0.3">
      <c r="A39" s="7"/>
      <c r="B39" s="45"/>
      <c r="C39" s="150" t="s">
        <v>12</v>
      </c>
      <c r="D39" s="150"/>
      <c r="E39" s="151"/>
      <c r="F39" s="152"/>
      <c r="G39" s="149" t="s">
        <v>2</v>
      </c>
      <c r="H39" s="150"/>
      <c r="I39" s="150"/>
      <c r="J39" s="152"/>
      <c r="K39" s="153" t="s">
        <v>3</v>
      </c>
      <c r="L39" s="150"/>
      <c r="M39" s="150"/>
      <c r="N39" s="151"/>
      <c r="O39" s="149" t="s">
        <v>11</v>
      </c>
      <c r="P39" s="150"/>
      <c r="Q39" s="150"/>
      <c r="R39" s="151"/>
      <c r="S39" s="152"/>
      <c r="T39" s="201" t="s">
        <v>64</v>
      </c>
      <c r="U39" s="203" t="s">
        <v>63</v>
      </c>
      <c r="V39" s="205" t="s">
        <v>65</v>
      </c>
      <c r="W39" s="205" t="s">
        <v>90</v>
      </c>
      <c r="X39" s="46"/>
      <c r="Y39" s="13"/>
    </row>
    <row r="40" spans="1:25" ht="46.9" customHeight="1" thickBot="1" x14ac:dyDescent="0.3">
      <c r="A40" s="7"/>
      <c r="B40" s="45"/>
      <c r="C40" s="150"/>
      <c r="D40" s="150"/>
      <c r="E40" s="151"/>
      <c r="F40" s="152"/>
      <c r="G40" s="47" t="s">
        <v>34</v>
      </c>
      <c r="H40" s="206" t="s">
        <v>89</v>
      </c>
      <c r="I40" s="208"/>
      <c r="J40" s="48"/>
      <c r="K40" s="49" t="s">
        <v>34</v>
      </c>
      <c r="L40" s="209" t="s">
        <v>89</v>
      </c>
      <c r="M40" s="210"/>
      <c r="N40" s="48"/>
      <c r="O40" s="47" t="s">
        <v>34</v>
      </c>
      <c r="P40" s="206" t="s">
        <v>89</v>
      </c>
      <c r="Q40" s="207"/>
      <c r="R40" s="98"/>
      <c r="S40" s="99"/>
      <c r="T40" s="202"/>
      <c r="U40" s="204"/>
      <c r="V40" s="204"/>
      <c r="W40" s="204"/>
      <c r="X40" s="46"/>
      <c r="Y40" s="13"/>
    </row>
    <row r="41" spans="1:25" ht="37.5" customHeight="1" thickBot="1" x14ac:dyDescent="0.3">
      <c r="A41" s="7"/>
      <c r="B41" s="45"/>
      <c r="C41" s="50"/>
      <c r="D41" s="51"/>
      <c r="E41" s="95"/>
      <c r="F41" s="52"/>
      <c r="G41" s="192"/>
      <c r="H41" s="193"/>
      <c r="I41" s="194"/>
      <c r="J41" s="53" t="s">
        <v>106</v>
      </c>
      <c r="K41" s="192"/>
      <c r="L41" s="193"/>
      <c r="M41" s="194"/>
      <c r="N41" s="53" t="s">
        <v>106</v>
      </c>
      <c r="O41" s="54" t="s">
        <v>95</v>
      </c>
      <c r="P41" s="195">
        <v>60</v>
      </c>
      <c r="Q41" s="196"/>
      <c r="R41" s="100"/>
      <c r="S41" s="93" t="s">
        <v>106</v>
      </c>
      <c r="T41" s="55"/>
      <c r="U41" s="55"/>
      <c r="V41" s="55"/>
      <c r="W41" s="55"/>
      <c r="X41" s="46"/>
      <c r="Y41" s="13"/>
    </row>
    <row r="42" spans="1:25" ht="52.5" customHeight="1" thickBot="1" x14ac:dyDescent="0.3">
      <c r="A42" s="7"/>
      <c r="B42" s="45"/>
      <c r="C42" s="56" t="s">
        <v>108</v>
      </c>
      <c r="D42" s="108" t="s">
        <v>0</v>
      </c>
      <c r="E42" s="60" t="s">
        <v>100</v>
      </c>
      <c r="F42" s="58" t="s">
        <v>1</v>
      </c>
      <c r="G42" s="59" t="s">
        <v>81</v>
      </c>
      <c r="H42" s="57" t="s">
        <v>82</v>
      </c>
      <c r="I42" s="57" t="s">
        <v>35</v>
      </c>
      <c r="J42" s="58" t="s">
        <v>43</v>
      </c>
      <c r="K42" s="56" t="s">
        <v>83</v>
      </c>
      <c r="L42" s="57" t="s">
        <v>84</v>
      </c>
      <c r="M42" s="57" t="s">
        <v>69</v>
      </c>
      <c r="N42" s="58" t="s">
        <v>70</v>
      </c>
      <c r="O42" s="59" t="s">
        <v>109</v>
      </c>
      <c r="P42" s="57" t="s">
        <v>110</v>
      </c>
      <c r="Q42" s="57" t="s">
        <v>111</v>
      </c>
      <c r="R42" s="60" t="s">
        <v>96</v>
      </c>
      <c r="S42" s="58" t="s">
        <v>71</v>
      </c>
      <c r="T42" s="61" t="s">
        <v>91</v>
      </c>
      <c r="U42" s="61" t="s">
        <v>92</v>
      </c>
      <c r="V42" s="61" t="s">
        <v>93</v>
      </c>
      <c r="W42" s="61" t="s">
        <v>94</v>
      </c>
      <c r="X42" s="46"/>
      <c r="Y42" s="13"/>
    </row>
    <row r="43" spans="1:25" ht="15.75" thickBot="1" x14ac:dyDescent="0.3">
      <c r="A43" s="7"/>
      <c r="B43" s="45"/>
      <c r="C43" s="62" t="e">
        <f>IF($D$43="",NA(),1)</f>
        <v>#N/A</v>
      </c>
      <c r="D43" s="86"/>
      <c r="E43" s="96"/>
      <c r="F43" s="87"/>
      <c r="G43" s="88"/>
      <c r="H43" s="89"/>
      <c r="I43" s="63" t="str">
        <f>IF(H43="","",H43-G43)</f>
        <v/>
      </c>
      <c r="J43" s="64" t="e">
        <f t="shared" ref="J43:J74" si="0">IF(H43="",NA(),IF(F$24="",0,I43*(F$30)))</f>
        <v>#N/A</v>
      </c>
      <c r="K43" s="91"/>
      <c r="L43" s="89"/>
      <c r="M43" s="63" t="str">
        <f>IF(L43="","",L43-K43)</f>
        <v/>
      </c>
      <c r="N43" s="64">
        <f t="shared" ref="N43:N74" si="1">IF(L43="",0,IF(F$24="",0,M43*(F$30)))</f>
        <v>0</v>
      </c>
      <c r="O43" s="91"/>
      <c r="P43" s="89"/>
      <c r="Q43" s="63" t="str">
        <f>IF(P43="","",P43-O43)</f>
        <v/>
      </c>
      <c r="R43" s="65">
        <f t="shared" ref="R43:R74" si="2">IF(P43="",0,IF(F$24="",0,(((Q43*$F$31)))))</f>
        <v>0</v>
      </c>
      <c r="S43" s="65">
        <f>IF(P43="",0,IF(F$24="",0,((Tabla1[[#This Row],[Consum (kWh)2]])*'Informació de l''edifici'!$F$30)))</f>
        <v>0</v>
      </c>
      <c r="T43" s="66" t="e">
        <f>J43+N43+S43</f>
        <v>#N/A</v>
      </c>
      <c r="U43" s="63" t="e">
        <f>((($F$28-$F$29)*$F$30))*(Tabla1[[#This Row],[Coeficient]]/$F$174)</f>
        <v>#DIV/0!</v>
      </c>
      <c r="V43" s="67" t="e">
        <f>(Tabla1[[#This Row],[Coeficient]]/$F$174)*$F$22</f>
        <v>#DIV/0!</v>
      </c>
      <c r="W43" s="65" t="e">
        <f>SUM(T43:V43)</f>
        <v>#N/A</v>
      </c>
      <c r="X43" s="46"/>
      <c r="Y43" s="13"/>
    </row>
    <row r="44" spans="1:25" ht="15.75" thickBot="1" x14ac:dyDescent="0.3">
      <c r="A44" s="7"/>
      <c r="B44" s="45"/>
      <c r="C44" s="62" t="e">
        <f>IF(D44="",NA(),C43+1)</f>
        <v>#N/A</v>
      </c>
      <c r="D44" s="86"/>
      <c r="E44" s="96"/>
      <c r="F44" s="90"/>
      <c r="G44" s="88"/>
      <c r="H44" s="89"/>
      <c r="I44" s="68" t="str">
        <f t="shared" ref="I44:I107" si="3">IF(H44="","",H44-G44)</f>
        <v/>
      </c>
      <c r="J44" s="69" t="e">
        <f t="shared" si="0"/>
        <v>#N/A</v>
      </c>
      <c r="K44" s="91"/>
      <c r="L44" s="89"/>
      <c r="M44" s="68" t="str">
        <f t="shared" ref="M44:M107" si="4">IF(L44="","",L44-K44)</f>
        <v/>
      </c>
      <c r="N44" s="69">
        <f t="shared" si="1"/>
        <v>0</v>
      </c>
      <c r="O44" s="88"/>
      <c r="P44" s="89"/>
      <c r="Q44" s="68" t="str">
        <f t="shared" ref="Q44:Q107" si="5">IF(P44="","",P44-O44)</f>
        <v/>
      </c>
      <c r="R44" s="70">
        <f t="shared" si="2"/>
        <v>0</v>
      </c>
      <c r="S44" s="69">
        <f>IF(P44="",0,IF(F$24="",0,((Tabla1[[#This Row],[Consum (kWh)2]])*'Informació de l''edifici'!$F$30)))</f>
        <v>0</v>
      </c>
      <c r="T44" s="71" t="e">
        <f t="shared" ref="T44:T107" si="6">J44+N44+S44</f>
        <v>#N/A</v>
      </c>
      <c r="U44" s="63" t="e">
        <f>((($F$28-$F$29)*$F$30))*(Tabla1[[#This Row],[Coeficient]]/$F$174)</f>
        <v>#DIV/0!</v>
      </c>
      <c r="V44" s="67" t="e">
        <f>(Tabla1[[#This Row],[Coeficient]]/$F$174)*$F$22</f>
        <v>#DIV/0!</v>
      </c>
      <c r="W44" s="65" t="e">
        <f>SUM(T44:V44)</f>
        <v>#N/A</v>
      </c>
      <c r="X44" s="46"/>
      <c r="Y44" s="13"/>
    </row>
    <row r="45" spans="1:25" ht="15.75" thickBot="1" x14ac:dyDescent="0.3">
      <c r="A45" s="7"/>
      <c r="B45" s="45"/>
      <c r="C45" s="62" t="e">
        <f t="shared" ref="C45:C108" si="7">IF(D45="",NA(),C44+1)</f>
        <v>#N/A</v>
      </c>
      <c r="D45" s="86"/>
      <c r="E45" s="96"/>
      <c r="F45" s="90"/>
      <c r="G45" s="88"/>
      <c r="H45" s="89"/>
      <c r="I45" s="68" t="str">
        <f t="shared" si="3"/>
        <v/>
      </c>
      <c r="J45" s="69" t="e">
        <f t="shared" si="0"/>
        <v>#N/A</v>
      </c>
      <c r="K45" s="91"/>
      <c r="L45" s="89"/>
      <c r="M45" s="68" t="str">
        <f t="shared" si="4"/>
        <v/>
      </c>
      <c r="N45" s="69">
        <f t="shared" si="1"/>
        <v>0</v>
      </c>
      <c r="O45" s="88"/>
      <c r="P45" s="89"/>
      <c r="Q45" s="68" t="str">
        <f t="shared" si="5"/>
        <v/>
      </c>
      <c r="R45" s="70">
        <f t="shared" si="2"/>
        <v>0</v>
      </c>
      <c r="S45" s="69">
        <f>IF(P45="",0,IF(F$24="",0,((Tabla1[[#This Row],[Consum (kWh)2]])*'Informació de l''edifici'!$F$30)))</f>
        <v>0</v>
      </c>
      <c r="T45" s="71" t="e">
        <f t="shared" si="6"/>
        <v>#N/A</v>
      </c>
      <c r="U45" s="63" t="e">
        <f>((($F$28-$F$29)*$F$30))*(Tabla1[[#This Row],[Coeficient]]/$F$174)</f>
        <v>#DIV/0!</v>
      </c>
      <c r="V45" s="67" t="e">
        <f>(Tabla1[[#This Row],[Coeficient]]/$F$174)*$F$22</f>
        <v>#DIV/0!</v>
      </c>
      <c r="W45" s="65" t="e">
        <f>SUM(T45:V45)</f>
        <v>#N/A</v>
      </c>
      <c r="X45" s="46"/>
      <c r="Y45" s="13"/>
    </row>
    <row r="46" spans="1:25" ht="15.75" thickBot="1" x14ac:dyDescent="0.3">
      <c r="A46" s="7"/>
      <c r="B46" s="45"/>
      <c r="C46" s="62" t="e">
        <f t="shared" si="7"/>
        <v>#N/A</v>
      </c>
      <c r="D46" s="86"/>
      <c r="E46" s="96"/>
      <c r="F46" s="90"/>
      <c r="G46" s="88"/>
      <c r="H46" s="89"/>
      <c r="I46" s="68" t="str">
        <f t="shared" si="3"/>
        <v/>
      </c>
      <c r="J46" s="69" t="e">
        <f t="shared" si="0"/>
        <v>#N/A</v>
      </c>
      <c r="K46" s="91"/>
      <c r="L46" s="89"/>
      <c r="M46" s="68" t="str">
        <f t="shared" si="4"/>
        <v/>
      </c>
      <c r="N46" s="69">
        <f t="shared" si="1"/>
        <v>0</v>
      </c>
      <c r="O46" s="88"/>
      <c r="P46" s="89"/>
      <c r="Q46" s="68" t="str">
        <f t="shared" si="5"/>
        <v/>
      </c>
      <c r="R46" s="70">
        <f t="shared" si="2"/>
        <v>0</v>
      </c>
      <c r="S46" s="69">
        <f>IF(P46="",0,IF(F$24="",0,((Tabla1[[#This Row],[Consum (kWh)2]])*'Informació de l''edifici'!$F$30)))</f>
        <v>0</v>
      </c>
      <c r="T46" s="71" t="e">
        <f t="shared" si="6"/>
        <v>#N/A</v>
      </c>
      <c r="U46" s="63" t="e">
        <f>((($F$28-$F$29)*$F$30))*(Tabla1[[#This Row],[Coeficient]]/$F$174)</f>
        <v>#DIV/0!</v>
      </c>
      <c r="V46" s="67" t="e">
        <f>(Tabla1[[#This Row],[Coeficient]]/$F$174)*$F$22</f>
        <v>#DIV/0!</v>
      </c>
      <c r="W46" s="65" t="e">
        <f t="shared" ref="W46:W108" si="8">SUM(T46:V46)</f>
        <v>#N/A</v>
      </c>
      <c r="X46" s="46"/>
      <c r="Y46" s="13"/>
    </row>
    <row r="47" spans="1:25" ht="15.75" thickBot="1" x14ac:dyDescent="0.3">
      <c r="A47" s="7"/>
      <c r="B47" s="45"/>
      <c r="C47" s="62" t="e">
        <f t="shared" si="7"/>
        <v>#N/A</v>
      </c>
      <c r="D47" s="86"/>
      <c r="E47" s="96"/>
      <c r="F47" s="90"/>
      <c r="G47" s="88"/>
      <c r="H47" s="89"/>
      <c r="I47" s="68" t="str">
        <f t="shared" si="3"/>
        <v/>
      </c>
      <c r="J47" s="69" t="e">
        <f t="shared" si="0"/>
        <v>#N/A</v>
      </c>
      <c r="K47" s="91"/>
      <c r="L47" s="89"/>
      <c r="M47" s="68" t="str">
        <f t="shared" si="4"/>
        <v/>
      </c>
      <c r="N47" s="69">
        <f t="shared" si="1"/>
        <v>0</v>
      </c>
      <c r="O47" s="88"/>
      <c r="P47" s="89"/>
      <c r="Q47" s="68" t="str">
        <f t="shared" si="5"/>
        <v/>
      </c>
      <c r="R47" s="70">
        <f t="shared" si="2"/>
        <v>0</v>
      </c>
      <c r="S47" s="69">
        <f>IF(P47="",0,IF(F$24="",0,((Tabla1[[#This Row],[Consum (kWh)2]])*'Informació de l''edifici'!$F$30)))</f>
        <v>0</v>
      </c>
      <c r="T47" s="71" t="e">
        <f t="shared" si="6"/>
        <v>#N/A</v>
      </c>
      <c r="U47" s="63" t="e">
        <f>((($F$28-$F$29)*$F$30))*(Tabla1[[#This Row],[Coeficient]]/$F$174)</f>
        <v>#DIV/0!</v>
      </c>
      <c r="V47" s="67" t="e">
        <f>(Tabla1[[#This Row],[Coeficient]]/$F$174)*$F$22</f>
        <v>#DIV/0!</v>
      </c>
      <c r="W47" s="65" t="e">
        <f t="shared" si="8"/>
        <v>#N/A</v>
      </c>
      <c r="X47" s="46"/>
      <c r="Y47" s="13"/>
    </row>
    <row r="48" spans="1:25" ht="15.75" thickBot="1" x14ac:dyDescent="0.3">
      <c r="A48" s="7"/>
      <c r="B48" s="45"/>
      <c r="C48" s="62" t="e">
        <f t="shared" si="7"/>
        <v>#N/A</v>
      </c>
      <c r="D48" s="86"/>
      <c r="E48" s="96"/>
      <c r="F48" s="90"/>
      <c r="G48" s="88"/>
      <c r="H48" s="89"/>
      <c r="I48" s="68" t="str">
        <f t="shared" si="3"/>
        <v/>
      </c>
      <c r="J48" s="69" t="e">
        <f t="shared" si="0"/>
        <v>#N/A</v>
      </c>
      <c r="K48" s="91"/>
      <c r="L48" s="89"/>
      <c r="M48" s="68" t="str">
        <f t="shared" si="4"/>
        <v/>
      </c>
      <c r="N48" s="69">
        <f t="shared" si="1"/>
        <v>0</v>
      </c>
      <c r="O48" s="88"/>
      <c r="P48" s="89"/>
      <c r="Q48" s="68" t="str">
        <f t="shared" si="5"/>
        <v/>
      </c>
      <c r="R48" s="70">
        <f t="shared" si="2"/>
        <v>0</v>
      </c>
      <c r="S48" s="69">
        <f>IF(P48="",0,IF(F$24="",0,((Tabla1[[#This Row],[Consum (kWh)2]])*'Informació de l''edifici'!$F$30)))</f>
        <v>0</v>
      </c>
      <c r="T48" s="71" t="e">
        <f t="shared" si="6"/>
        <v>#N/A</v>
      </c>
      <c r="U48" s="63" t="e">
        <f>((($F$28-$F$29)*$F$30))*(Tabla1[[#This Row],[Coeficient]]/$F$174)</f>
        <v>#DIV/0!</v>
      </c>
      <c r="V48" s="67" t="e">
        <f>(Tabla1[[#This Row],[Coeficient]]/$F$174)*$F$22</f>
        <v>#DIV/0!</v>
      </c>
      <c r="W48" s="65" t="e">
        <f t="shared" si="8"/>
        <v>#N/A</v>
      </c>
      <c r="X48" s="46"/>
      <c r="Y48" s="13"/>
    </row>
    <row r="49" spans="1:25" ht="15.75" thickBot="1" x14ac:dyDescent="0.3">
      <c r="A49" s="7"/>
      <c r="B49" s="45"/>
      <c r="C49" s="62" t="e">
        <f t="shared" si="7"/>
        <v>#N/A</v>
      </c>
      <c r="D49" s="86"/>
      <c r="E49" s="96"/>
      <c r="F49" s="90"/>
      <c r="G49" s="88"/>
      <c r="H49" s="89"/>
      <c r="I49" s="68" t="str">
        <f t="shared" si="3"/>
        <v/>
      </c>
      <c r="J49" s="69" t="e">
        <f t="shared" si="0"/>
        <v>#N/A</v>
      </c>
      <c r="K49" s="91"/>
      <c r="L49" s="89"/>
      <c r="M49" s="68" t="str">
        <f t="shared" si="4"/>
        <v/>
      </c>
      <c r="N49" s="69">
        <f t="shared" si="1"/>
        <v>0</v>
      </c>
      <c r="O49" s="88"/>
      <c r="P49" s="89"/>
      <c r="Q49" s="68" t="str">
        <f t="shared" si="5"/>
        <v/>
      </c>
      <c r="R49" s="70">
        <f t="shared" si="2"/>
        <v>0</v>
      </c>
      <c r="S49" s="69">
        <f>IF(P49="",0,IF(F$24="",0,((Tabla1[[#This Row],[Consum (kWh)2]])*'Informació de l''edifici'!$F$30)))</f>
        <v>0</v>
      </c>
      <c r="T49" s="71" t="e">
        <f t="shared" si="6"/>
        <v>#N/A</v>
      </c>
      <c r="U49" s="63" t="e">
        <f>((($F$28-$F$29)*$F$30))*(Tabla1[[#This Row],[Coeficient]]/$F$174)</f>
        <v>#DIV/0!</v>
      </c>
      <c r="V49" s="67" t="e">
        <f>(Tabla1[[#This Row],[Coeficient]]/$F$174)*$F$22</f>
        <v>#DIV/0!</v>
      </c>
      <c r="W49" s="65" t="e">
        <f t="shared" si="8"/>
        <v>#N/A</v>
      </c>
      <c r="X49" s="46"/>
      <c r="Y49" s="13"/>
    </row>
    <row r="50" spans="1:25" ht="15.75" thickBot="1" x14ac:dyDescent="0.3">
      <c r="A50" s="7"/>
      <c r="B50" s="45"/>
      <c r="C50" s="62" t="e">
        <f t="shared" si="7"/>
        <v>#N/A</v>
      </c>
      <c r="D50" s="86"/>
      <c r="E50" s="96"/>
      <c r="F50" s="109"/>
      <c r="G50" s="88"/>
      <c r="H50" s="89"/>
      <c r="I50" s="68" t="str">
        <f t="shared" si="3"/>
        <v/>
      </c>
      <c r="J50" s="69" t="e">
        <f t="shared" si="0"/>
        <v>#N/A</v>
      </c>
      <c r="K50" s="91"/>
      <c r="L50" s="89"/>
      <c r="M50" s="68" t="str">
        <f t="shared" si="4"/>
        <v/>
      </c>
      <c r="N50" s="69">
        <f t="shared" si="1"/>
        <v>0</v>
      </c>
      <c r="O50" s="88"/>
      <c r="P50" s="89"/>
      <c r="Q50" s="68" t="str">
        <f t="shared" si="5"/>
        <v/>
      </c>
      <c r="R50" s="70">
        <f t="shared" si="2"/>
        <v>0</v>
      </c>
      <c r="S50" s="69">
        <f>IF(P50="",0,IF(F$24="",0,((Tabla1[[#This Row],[Consum (kWh)2]])*'Informació de l''edifici'!$F$30)))</f>
        <v>0</v>
      </c>
      <c r="T50" s="71" t="e">
        <f t="shared" si="6"/>
        <v>#N/A</v>
      </c>
      <c r="U50" s="63" t="e">
        <f>((($F$28-$F$29)*$F$30))*(Tabla1[[#This Row],[Coeficient]]/$F$174)</f>
        <v>#DIV/0!</v>
      </c>
      <c r="V50" s="67" t="e">
        <f>(Tabla1[[#This Row],[Coeficient]]/$F$174)*$F$22</f>
        <v>#DIV/0!</v>
      </c>
      <c r="W50" s="65" t="e">
        <f t="shared" si="8"/>
        <v>#N/A</v>
      </c>
      <c r="X50" s="46"/>
      <c r="Y50" s="13"/>
    </row>
    <row r="51" spans="1:25" ht="15.75" thickBot="1" x14ac:dyDescent="0.3">
      <c r="A51" s="7"/>
      <c r="B51" s="45"/>
      <c r="C51" s="62" t="e">
        <f t="shared" si="7"/>
        <v>#N/A</v>
      </c>
      <c r="D51" s="86"/>
      <c r="E51" s="96"/>
      <c r="F51" s="109"/>
      <c r="G51" s="88"/>
      <c r="H51" s="89"/>
      <c r="I51" s="68" t="str">
        <f t="shared" si="3"/>
        <v/>
      </c>
      <c r="J51" s="69" t="e">
        <f t="shared" si="0"/>
        <v>#N/A</v>
      </c>
      <c r="K51" s="91"/>
      <c r="L51" s="89"/>
      <c r="M51" s="68" t="str">
        <f t="shared" si="4"/>
        <v/>
      </c>
      <c r="N51" s="69">
        <f t="shared" si="1"/>
        <v>0</v>
      </c>
      <c r="O51" s="88"/>
      <c r="P51" s="89"/>
      <c r="Q51" s="68" t="str">
        <f t="shared" si="5"/>
        <v/>
      </c>
      <c r="R51" s="70">
        <f t="shared" si="2"/>
        <v>0</v>
      </c>
      <c r="S51" s="69">
        <f>IF(P51="",0,IF(F$24="",0,((Tabla1[[#This Row],[Consum (kWh)2]])*'Informació de l''edifici'!$F$30)))</f>
        <v>0</v>
      </c>
      <c r="T51" s="71" t="e">
        <f t="shared" si="6"/>
        <v>#N/A</v>
      </c>
      <c r="U51" s="63" t="e">
        <f>((($F$28-$F$29)*$F$30))*(Tabla1[[#This Row],[Coeficient]]/$F$174)</f>
        <v>#DIV/0!</v>
      </c>
      <c r="V51" s="67" t="e">
        <f>(Tabla1[[#This Row],[Coeficient]]/$F$174)*$F$22</f>
        <v>#DIV/0!</v>
      </c>
      <c r="W51" s="65" t="e">
        <f t="shared" si="8"/>
        <v>#N/A</v>
      </c>
      <c r="X51" s="46"/>
      <c r="Y51" s="13"/>
    </row>
    <row r="52" spans="1:25" ht="15.75" thickBot="1" x14ac:dyDescent="0.3">
      <c r="A52" s="7"/>
      <c r="B52" s="45"/>
      <c r="C52" s="62" t="e">
        <f t="shared" si="7"/>
        <v>#N/A</v>
      </c>
      <c r="D52" s="86"/>
      <c r="E52" s="96"/>
      <c r="F52" s="109"/>
      <c r="G52" s="88"/>
      <c r="H52" s="89"/>
      <c r="I52" s="68" t="str">
        <f t="shared" si="3"/>
        <v/>
      </c>
      <c r="J52" s="69" t="e">
        <f t="shared" si="0"/>
        <v>#N/A</v>
      </c>
      <c r="K52" s="91"/>
      <c r="L52" s="89"/>
      <c r="M52" s="68" t="str">
        <f t="shared" si="4"/>
        <v/>
      </c>
      <c r="N52" s="69">
        <f t="shared" si="1"/>
        <v>0</v>
      </c>
      <c r="O52" s="88"/>
      <c r="P52" s="89"/>
      <c r="Q52" s="68" t="str">
        <f t="shared" si="5"/>
        <v/>
      </c>
      <c r="R52" s="70">
        <f t="shared" si="2"/>
        <v>0</v>
      </c>
      <c r="S52" s="69">
        <f>IF(P52="",0,IF(F$24="",0,((Tabla1[[#This Row],[Consum (kWh)2]])*'Informació de l''edifici'!$F$30)))</f>
        <v>0</v>
      </c>
      <c r="T52" s="71" t="e">
        <f t="shared" si="6"/>
        <v>#N/A</v>
      </c>
      <c r="U52" s="63" t="e">
        <f>((($F$28-$F$29)*$F$30))*(Tabla1[[#This Row],[Coeficient]]/$F$174)</f>
        <v>#DIV/0!</v>
      </c>
      <c r="V52" s="67" t="e">
        <f>(Tabla1[[#This Row],[Coeficient]]/$F$174)*$F$22</f>
        <v>#DIV/0!</v>
      </c>
      <c r="W52" s="65" t="e">
        <f t="shared" si="8"/>
        <v>#N/A</v>
      </c>
      <c r="X52" s="46"/>
      <c r="Y52" s="13"/>
    </row>
    <row r="53" spans="1:25" ht="15.75" thickBot="1" x14ac:dyDescent="0.3">
      <c r="A53" s="7"/>
      <c r="B53" s="45"/>
      <c r="C53" s="62" t="e">
        <f t="shared" si="7"/>
        <v>#N/A</v>
      </c>
      <c r="D53" s="86"/>
      <c r="E53" s="96"/>
      <c r="F53" s="109"/>
      <c r="G53" s="88"/>
      <c r="H53" s="89"/>
      <c r="I53" s="68" t="str">
        <f t="shared" si="3"/>
        <v/>
      </c>
      <c r="J53" s="69" t="e">
        <f t="shared" si="0"/>
        <v>#N/A</v>
      </c>
      <c r="K53" s="91"/>
      <c r="L53" s="89"/>
      <c r="M53" s="68" t="str">
        <f t="shared" si="4"/>
        <v/>
      </c>
      <c r="N53" s="69">
        <f t="shared" si="1"/>
        <v>0</v>
      </c>
      <c r="O53" s="88"/>
      <c r="P53" s="89"/>
      <c r="Q53" s="68" t="str">
        <f t="shared" si="5"/>
        <v/>
      </c>
      <c r="R53" s="70">
        <f t="shared" si="2"/>
        <v>0</v>
      </c>
      <c r="S53" s="69">
        <f>IF(P53="",0,IF(F$24="",0,((Tabla1[[#This Row],[Consum (kWh)2]])*'Informació de l''edifici'!$F$30)))</f>
        <v>0</v>
      </c>
      <c r="T53" s="71" t="e">
        <f t="shared" si="6"/>
        <v>#N/A</v>
      </c>
      <c r="U53" s="63" t="e">
        <f>((($F$28-$F$29)*$F$30))*(Tabla1[[#This Row],[Coeficient]]/$F$174)</f>
        <v>#DIV/0!</v>
      </c>
      <c r="V53" s="67" t="e">
        <f>(Tabla1[[#This Row],[Coeficient]]/$F$174)*$F$22</f>
        <v>#DIV/0!</v>
      </c>
      <c r="W53" s="65" t="e">
        <f t="shared" si="8"/>
        <v>#N/A</v>
      </c>
      <c r="X53" s="46"/>
      <c r="Y53" s="13"/>
    </row>
    <row r="54" spans="1:25" ht="15.75" thickBot="1" x14ac:dyDescent="0.3">
      <c r="A54" s="7"/>
      <c r="B54" s="45"/>
      <c r="C54" s="62" t="e">
        <f t="shared" si="7"/>
        <v>#N/A</v>
      </c>
      <c r="D54" s="86"/>
      <c r="E54" s="96"/>
      <c r="F54" s="109"/>
      <c r="G54" s="88"/>
      <c r="H54" s="89"/>
      <c r="I54" s="68" t="str">
        <f t="shared" si="3"/>
        <v/>
      </c>
      <c r="J54" s="69" t="e">
        <f t="shared" si="0"/>
        <v>#N/A</v>
      </c>
      <c r="K54" s="91"/>
      <c r="L54" s="89"/>
      <c r="M54" s="68" t="str">
        <f t="shared" si="4"/>
        <v/>
      </c>
      <c r="N54" s="69">
        <f t="shared" si="1"/>
        <v>0</v>
      </c>
      <c r="O54" s="88"/>
      <c r="P54" s="89"/>
      <c r="Q54" s="68" t="str">
        <f t="shared" si="5"/>
        <v/>
      </c>
      <c r="R54" s="70">
        <f t="shared" si="2"/>
        <v>0</v>
      </c>
      <c r="S54" s="69">
        <f>IF(P54="",0,IF(F$24="",0,((Tabla1[[#This Row],[Consum (kWh)2]])*'Informació de l''edifici'!$F$30)))</f>
        <v>0</v>
      </c>
      <c r="T54" s="71" t="e">
        <f t="shared" si="6"/>
        <v>#N/A</v>
      </c>
      <c r="U54" s="63" t="e">
        <f>((($F$28-$F$29)*$F$30))*(Tabla1[[#This Row],[Coeficient]]/$F$174)</f>
        <v>#DIV/0!</v>
      </c>
      <c r="V54" s="67" t="e">
        <f>(Tabla1[[#This Row],[Coeficient]]/$F$174)*$F$22</f>
        <v>#DIV/0!</v>
      </c>
      <c r="W54" s="65" t="e">
        <f t="shared" si="8"/>
        <v>#N/A</v>
      </c>
      <c r="X54" s="46"/>
      <c r="Y54" s="13"/>
    </row>
    <row r="55" spans="1:25" ht="15.75" thickBot="1" x14ac:dyDescent="0.3">
      <c r="A55" s="7"/>
      <c r="B55" s="45"/>
      <c r="C55" s="62" t="e">
        <f t="shared" si="7"/>
        <v>#N/A</v>
      </c>
      <c r="D55" s="86"/>
      <c r="E55" s="96"/>
      <c r="F55" s="109"/>
      <c r="G55" s="88"/>
      <c r="H55" s="89"/>
      <c r="I55" s="68" t="str">
        <f t="shared" si="3"/>
        <v/>
      </c>
      <c r="J55" s="69" t="e">
        <f t="shared" si="0"/>
        <v>#N/A</v>
      </c>
      <c r="K55" s="91"/>
      <c r="L55" s="89"/>
      <c r="M55" s="68" t="str">
        <f t="shared" si="4"/>
        <v/>
      </c>
      <c r="N55" s="69">
        <f t="shared" si="1"/>
        <v>0</v>
      </c>
      <c r="O55" s="88"/>
      <c r="P55" s="89"/>
      <c r="Q55" s="68" t="str">
        <f t="shared" si="5"/>
        <v/>
      </c>
      <c r="R55" s="70">
        <f t="shared" si="2"/>
        <v>0</v>
      </c>
      <c r="S55" s="69">
        <f>IF(P55="",0,IF(F$24="",0,((Tabla1[[#This Row],[Consum (kWh)2]])*'Informació de l''edifici'!$F$30)))</f>
        <v>0</v>
      </c>
      <c r="T55" s="71" t="e">
        <f t="shared" si="6"/>
        <v>#N/A</v>
      </c>
      <c r="U55" s="63" t="e">
        <f>((($F$28-$F$29)*$F$30))*(Tabla1[[#This Row],[Coeficient]]/$F$174)</f>
        <v>#DIV/0!</v>
      </c>
      <c r="V55" s="67" t="e">
        <f>(Tabla1[[#This Row],[Coeficient]]/$F$174)*$F$22</f>
        <v>#DIV/0!</v>
      </c>
      <c r="W55" s="65" t="e">
        <f t="shared" si="8"/>
        <v>#N/A</v>
      </c>
      <c r="X55" s="46"/>
      <c r="Y55" s="13"/>
    </row>
    <row r="56" spans="1:25" ht="15.75" thickBot="1" x14ac:dyDescent="0.3">
      <c r="A56" s="7"/>
      <c r="B56" s="45"/>
      <c r="C56" s="62" t="e">
        <f t="shared" si="7"/>
        <v>#N/A</v>
      </c>
      <c r="D56" s="86"/>
      <c r="E56" s="96"/>
      <c r="F56" s="109"/>
      <c r="G56" s="88"/>
      <c r="H56" s="89"/>
      <c r="I56" s="68" t="str">
        <f t="shared" si="3"/>
        <v/>
      </c>
      <c r="J56" s="69" t="e">
        <f t="shared" si="0"/>
        <v>#N/A</v>
      </c>
      <c r="K56" s="91"/>
      <c r="L56" s="89"/>
      <c r="M56" s="68" t="str">
        <f t="shared" si="4"/>
        <v/>
      </c>
      <c r="N56" s="69">
        <f t="shared" si="1"/>
        <v>0</v>
      </c>
      <c r="O56" s="88"/>
      <c r="P56" s="89"/>
      <c r="Q56" s="68" t="str">
        <f t="shared" si="5"/>
        <v/>
      </c>
      <c r="R56" s="70">
        <f t="shared" si="2"/>
        <v>0</v>
      </c>
      <c r="S56" s="69">
        <f>IF(P56="",0,IF(F$24="",0,((Tabla1[[#This Row],[Consum (kWh)2]])*'Informació de l''edifici'!$F$30)))</f>
        <v>0</v>
      </c>
      <c r="T56" s="71" t="e">
        <f t="shared" si="6"/>
        <v>#N/A</v>
      </c>
      <c r="U56" s="63" t="e">
        <f>((($F$28-$F$29)*$F$30))*(Tabla1[[#This Row],[Coeficient]]/$F$174)</f>
        <v>#DIV/0!</v>
      </c>
      <c r="V56" s="67" t="e">
        <f>(Tabla1[[#This Row],[Coeficient]]/$F$174)*$F$22</f>
        <v>#DIV/0!</v>
      </c>
      <c r="W56" s="65" t="e">
        <f t="shared" si="8"/>
        <v>#N/A</v>
      </c>
      <c r="X56" s="46"/>
      <c r="Y56" s="13"/>
    </row>
    <row r="57" spans="1:25" ht="15.75" thickBot="1" x14ac:dyDescent="0.3">
      <c r="A57" s="7"/>
      <c r="B57" s="45"/>
      <c r="C57" s="62" t="e">
        <f t="shared" si="7"/>
        <v>#N/A</v>
      </c>
      <c r="D57" s="86"/>
      <c r="E57" s="96"/>
      <c r="F57" s="109"/>
      <c r="G57" s="88"/>
      <c r="H57" s="89"/>
      <c r="I57" s="68" t="str">
        <f t="shared" si="3"/>
        <v/>
      </c>
      <c r="J57" s="69" t="e">
        <f t="shared" si="0"/>
        <v>#N/A</v>
      </c>
      <c r="K57" s="91"/>
      <c r="L57" s="89"/>
      <c r="M57" s="68" t="str">
        <f t="shared" si="4"/>
        <v/>
      </c>
      <c r="N57" s="69">
        <f t="shared" si="1"/>
        <v>0</v>
      </c>
      <c r="O57" s="88"/>
      <c r="P57" s="89"/>
      <c r="Q57" s="68" t="str">
        <f t="shared" si="5"/>
        <v/>
      </c>
      <c r="R57" s="70">
        <f t="shared" si="2"/>
        <v>0</v>
      </c>
      <c r="S57" s="69">
        <f>IF(P57="",0,IF(F$24="",0,((Tabla1[[#This Row],[Consum (kWh)2]])*'Informació de l''edifici'!$F$30)))</f>
        <v>0</v>
      </c>
      <c r="T57" s="71" t="e">
        <f t="shared" si="6"/>
        <v>#N/A</v>
      </c>
      <c r="U57" s="63" t="e">
        <f>((($F$28-$F$29)*$F$30))*(Tabla1[[#This Row],[Coeficient]]/$F$174)</f>
        <v>#DIV/0!</v>
      </c>
      <c r="V57" s="67" t="e">
        <f>(Tabla1[[#This Row],[Coeficient]]/$F$174)*$F$22</f>
        <v>#DIV/0!</v>
      </c>
      <c r="W57" s="65" t="e">
        <f t="shared" si="8"/>
        <v>#N/A</v>
      </c>
      <c r="X57" s="46"/>
      <c r="Y57" s="13"/>
    </row>
    <row r="58" spans="1:25" ht="15.75" thickBot="1" x14ac:dyDescent="0.3">
      <c r="A58" s="7"/>
      <c r="B58" s="45"/>
      <c r="C58" s="62" t="e">
        <f t="shared" si="7"/>
        <v>#N/A</v>
      </c>
      <c r="D58" s="86"/>
      <c r="E58" s="96"/>
      <c r="F58" s="109"/>
      <c r="G58" s="88"/>
      <c r="H58" s="89"/>
      <c r="I58" s="68" t="str">
        <f t="shared" si="3"/>
        <v/>
      </c>
      <c r="J58" s="69" t="e">
        <f t="shared" si="0"/>
        <v>#N/A</v>
      </c>
      <c r="K58" s="91"/>
      <c r="L58" s="89"/>
      <c r="M58" s="68" t="str">
        <f t="shared" si="4"/>
        <v/>
      </c>
      <c r="N58" s="69">
        <f t="shared" si="1"/>
        <v>0</v>
      </c>
      <c r="O58" s="88"/>
      <c r="P58" s="89"/>
      <c r="Q58" s="68" t="str">
        <f t="shared" si="5"/>
        <v/>
      </c>
      <c r="R58" s="70">
        <f t="shared" si="2"/>
        <v>0</v>
      </c>
      <c r="S58" s="69">
        <f>IF(P58="",0,IF(F$24="",0,((Tabla1[[#This Row],[Consum (kWh)2]])*'Informació de l''edifici'!$F$30)))</f>
        <v>0</v>
      </c>
      <c r="T58" s="71" t="e">
        <f t="shared" si="6"/>
        <v>#N/A</v>
      </c>
      <c r="U58" s="63" t="e">
        <f>((($F$28-$F$29)*$F$30))*(Tabla1[[#This Row],[Coeficient]]/$F$174)</f>
        <v>#DIV/0!</v>
      </c>
      <c r="V58" s="67" t="e">
        <f>(Tabla1[[#This Row],[Coeficient]]/$F$174)*$F$22</f>
        <v>#DIV/0!</v>
      </c>
      <c r="W58" s="65" t="e">
        <f t="shared" si="8"/>
        <v>#N/A</v>
      </c>
      <c r="X58" s="46"/>
      <c r="Y58" s="13"/>
    </row>
    <row r="59" spans="1:25" ht="15.75" thickBot="1" x14ac:dyDescent="0.3">
      <c r="A59" s="7"/>
      <c r="B59" s="45"/>
      <c r="C59" s="62" t="e">
        <f t="shared" si="7"/>
        <v>#N/A</v>
      </c>
      <c r="D59" s="86"/>
      <c r="E59" s="96"/>
      <c r="F59" s="109"/>
      <c r="G59" s="88"/>
      <c r="H59" s="89"/>
      <c r="I59" s="68" t="str">
        <f t="shared" si="3"/>
        <v/>
      </c>
      <c r="J59" s="69" t="e">
        <f t="shared" si="0"/>
        <v>#N/A</v>
      </c>
      <c r="K59" s="91"/>
      <c r="L59" s="89"/>
      <c r="M59" s="68" t="str">
        <f t="shared" si="4"/>
        <v/>
      </c>
      <c r="N59" s="69">
        <f t="shared" si="1"/>
        <v>0</v>
      </c>
      <c r="O59" s="88"/>
      <c r="P59" s="89"/>
      <c r="Q59" s="68" t="str">
        <f t="shared" si="5"/>
        <v/>
      </c>
      <c r="R59" s="70">
        <f t="shared" si="2"/>
        <v>0</v>
      </c>
      <c r="S59" s="69">
        <f>IF(P59="",0,IF(F$24="",0,((Tabla1[[#This Row],[Consum (kWh)2]])*'Informació de l''edifici'!$F$30)))</f>
        <v>0</v>
      </c>
      <c r="T59" s="71" t="e">
        <f t="shared" si="6"/>
        <v>#N/A</v>
      </c>
      <c r="U59" s="63" t="e">
        <f>((($F$28-$F$29)*$F$30))*(Tabla1[[#This Row],[Coeficient]]/$F$174)</f>
        <v>#DIV/0!</v>
      </c>
      <c r="V59" s="67" t="e">
        <f>(Tabla1[[#This Row],[Coeficient]]/$F$174)*$F$22</f>
        <v>#DIV/0!</v>
      </c>
      <c r="W59" s="65" t="e">
        <f t="shared" si="8"/>
        <v>#N/A</v>
      </c>
      <c r="X59" s="46"/>
      <c r="Y59" s="13"/>
    </row>
    <row r="60" spans="1:25" ht="15.75" thickBot="1" x14ac:dyDescent="0.3">
      <c r="A60" s="7"/>
      <c r="B60" s="45"/>
      <c r="C60" s="62" t="e">
        <f t="shared" si="7"/>
        <v>#N/A</v>
      </c>
      <c r="D60" s="86"/>
      <c r="E60" s="96"/>
      <c r="F60" s="109"/>
      <c r="G60" s="88"/>
      <c r="H60" s="89"/>
      <c r="I60" s="68" t="str">
        <f t="shared" si="3"/>
        <v/>
      </c>
      <c r="J60" s="69" t="e">
        <f t="shared" si="0"/>
        <v>#N/A</v>
      </c>
      <c r="K60" s="91"/>
      <c r="L60" s="89"/>
      <c r="M60" s="68" t="str">
        <f t="shared" si="4"/>
        <v/>
      </c>
      <c r="N60" s="69">
        <f t="shared" si="1"/>
        <v>0</v>
      </c>
      <c r="O60" s="88"/>
      <c r="P60" s="89"/>
      <c r="Q60" s="68" t="str">
        <f t="shared" si="5"/>
        <v/>
      </c>
      <c r="R60" s="70">
        <f t="shared" si="2"/>
        <v>0</v>
      </c>
      <c r="S60" s="69">
        <f>IF(P60="",0,IF(F$24="",0,((Tabla1[[#This Row],[Consum (kWh)2]])*'Informació de l''edifici'!$F$30)))</f>
        <v>0</v>
      </c>
      <c r="T60" s="71" t="e">
        <f t="shared" si="6"/>
        <v>#N/A</v>
      </c>
      <c r="U60" s="63" t="e">
        <f>((($F$28-$F$29)*$F$30))*(Tabla1[[#This Row],[Coeficient]]/$F$174)</f>
        <v>#DIV/0!</v>
      </c>
      <c r="V60" s="67" t="e">
        <f>(Tabla1[[#This Row],[Coeficient]]/$F$174)*$F$22</f>
        <v>#DIV/0!</v>
      </c>
      <c r="W60" s="65" t="e">
        <f t="shared" si="8"/>
        <v>#N/A</v>
      </c>
      <c r="X60" s="46"/>
      <c r="Y60" s="13"/>
    </row>
    <row r="61" spans="1:25" ht="15.75" thickBot="1" x14ac:dyDescent="0.3">
      <c r="A61" s="7"/>
      <c r="B61" s="45"/>
      <c r="C61" s="62" t="e">
        <f t="shared" si="7"/>
        <v>#N/A</v>
      </c>
      <c r="D61" s="86"/>
      <c r="E61" s="96"/>
      <c r="F61" s="109"/>
      <c r="G61" s="88"/>
      <c r="H61" s="89"/>
      <c r="I61" s="68" t="str">
        <f t="shared" si="3"/>
        <v/>
      </c>
      <c r="J61" s="69" t="e">
        <f t="shared" si="0"/>
        <v>#N/A</v>
      </c>
      <c r="K61" s="91"/>
      <c r="L61" s="89"/>
      <c r="M61" s="68" t="str">
        <f t="shared" si="4"/>
        <v/>
      </c>
      <c r="N61" s="69">
        <f t="shared" si="1"/>
        <v>0</v>
      </c>
      <c r="O61" s="88"/>
      <c r="P61" s="89"/>
      <c r="Q61" s="68" t="str">
        <f t="shared" si="5"/>
        <v/>
      </c>
      <c r="R61" s="70">
        <f t="shared" si="2"/>
        <v>0</v>
      </c>
      <c r="S61" s="69">
        <f>IF(P61="",0,IF(F$24="",0,((Tabla1[[#This Row],[Consum (kWh)2]])*'Informació de l''edifici'!$F$30)))</f>
        <v>0</v>
      </c>
      <c r="T61" s="71" t="e">
        <f t="shared" si="6"/>
        <v>#N/A</v>
      </c>
      <c r="U61" s="63" t="e">
        <f>((($F$28-$F$29)*$F$30))*(Tabla1[[#This Row],[Coeficient]]/$F$174)</f>
        <v>#DIV/0!</v>
      </c>
      <c r="V61" s="67" t="e">
        <f>(Tabla1[[#This Row],[Coeficient]]/$F$174)*$F$22</f>
        <v>#DIV/0!</v>
      </c>
      <c r="W61" s="65" t="e">
        <f t="shared" si="8"/>
        <v>#N/A</v>
      </c>
      <c r="X61" s="46"/>
      <c r="Y61" s="13"/>
    </row>
    <row r="62" spans="1:25" ht="15.75" thickBot="1" x14ac:dyDescent="0.3">
      <c r="A62" s="7"/>
      <c r="B62" s="45"/>
      <c r="C62" s="62" t="e">
        <f t="shared" si="7"/>
        <v>#N/A</v>
      </c>
      <c r="D62" s="86"/>
      <c r="E62" s="96"/>
      <c r="F62" s="109"/>
      <c r="G62" s="88"/>
      <c r="H62" s="89"/>
      <c r="I62" s="68" t="str">
        <f t="shared" si="3"/>
        <v/>
      </c>
      <c r="J62" s="69" t="e">
        <f t="shared" si="0"/>
        <v>#N/A</v>
      </c>
      <c r="K62" s="91"/>
      <c r="L62" s="89"/>
      <c r="M62" s="68" t="str">
        <f t="shared" si="4"/>
        <v/>
      </c>
      <c r="N62" s="69">
        <f t="shared" si="1"/>
        <v>0</v>
      </c>
      <c r="O62" s="88"/>
      <c r="P62" s="89"/>
      <c r="Q62" s="68" t="str">
        <f t="shared" si="5"/>
        <v/>
      </c>
      <c r="R62" s="70">
        <f t="shared" si="2"/>
        <v>0</v>
      </c>
      <c r="S62" s="69">
        <f>IF(P62="",0,IF(F$24="",0,((Tabla1[[#This Row],[Consum (kWh)2]])*'Informació de l''edifici'!$F$30)))</f>
        <v>0</v>
      </c>
      <c r="T62" s="71" t="e">
        <f t="shared" si="6"/>
        <v>#N/A</v>
      </c>
      <c r="U62" s="63" t="e">
        <f>((($F$28-$F$29)*$F$30))*(Tabla1[[#This Row],[Coeficient]]/$F$174)</f>
        <v>#DIV/0!</v>
      </c>
      <c r="V62" s="67" t="e">
        <f>(Tabla1[[#This Row],[Coeficient]]/$F$174)*$F$22</f>
        <v>#DIV/0!</v>
      </c>
      <c r="W62" s="65" t="e">
        <f t="shared" si="8"/>
        <v>#N/A</v>
      </c>
      <c r="X62" s="46"/>
      <c r="Y62" s="13"/>
    </row>
    <row r="63" spans="1:25" ht="15.75" thickBot="1" x14ac:dyDescent="0.3">
      <c r="A63" s="7"/>
      <c r="B63" s="45"/>
      <c r="C63" s="62" t="e">
        <f t="shared" si="7"/>
        <v>#N/A</v>
      </c>
      <c r="D63" s="86"/>
      <c r="E63" s="96"/>
      <c r="F63" s="109"/>
      <c r="G63" s="88"/>
      <c r="H63" s="89"/>
      <c r="I63" s="68" t="str">
        <f t="shared" si="3"/>
        <v/>
      </c>
      <c r="J63" s="69" t="e">
        <f t="shared" si="0"/>
        <v>#N/A</v>
      </c>
      <c r="K63" s="91"/>
      <c r="L63" s="89"/>
      <c r="M63" s="68" t="str">
        <f t="shared" si="4"/>
        <v/>
      </c>
      <c r="N63" s="69">
        <f t="shared" si="1"/>
        <v>0</v>
      </c>
      <c r="O63" s="88"/>
      <c r="P63" s="89"/>
      <c r="Q63" s="68" t="str">
        <f t="shared" si="5"/>
        <v/>
      </c>
      <c r="R63" s="70">
        <f t="shared" si="2"/>
        <v>0</v>
      </c>
      <c r="S63" s="69">
        <f>IF(P63="",0,IF(F$24="",0,((Tabla1[[#This Row],[Consum (kWh)2]])*'Informació de l''edifici'!$F$30)))</f>
        <v>0</v>
      </c>
      <c r="T63" s="71" t="e">
        <f t="shared" si="6"/>
        <v>#N/A</v>
      </c>
      <c r="U63" s="63" t="e">
        <f>((($F$28-$F$29)*$F$30))*(Tabla1[[#This Row],[Coeficient]]/$F$174)</f>
        <v>#DIV/0!</v>
      </c>
      <c r="V63" s="67" t="e">
        <f>(Tabla1[[#This Row],[Coeficient]]/$F$174)*$F$22</f>
        <v>#DIV/0!</v>
      </c>
      <c r="W63" s="65" t="e">
        <f t="shared" si="8"/>
        <v>#N/A</v>
      </c>
      <c r="X63" s="46"/>
      <c r="Y63" s="13"/>
    </row>
    <row r="64" spans="1:25" ht="15.75" thickBot="1" x14ac:dyDescent="0.3">
      <c r="A64" s="7"/>
      <c r="B64" s="45"/>
      <c r="C64" s="62" t="e">
        <f t="shared" si="7"/>
        <v>#N/A</v>
      </c>
      <c r="D64" s="86"/>
      <c r="E64" s="96"/>
      <c r="F64" s="109"/>
      <c r="G64" s="88"/>
      <c r="H64" s="89"/>
      <c r="I64" s="68" t="str">
        <f t="shared" si="3"/>
        <v/>
      </c>
      <c r="J64" s="69" t="e">
        <f t="shared" si="0"/>
        <v>#N/A</v>
      </c>
      <c r="K64" s="91"/>
      <c r="L64" s="89"/>
      <c r="M64" s="68" t="str">
        <f t="shared" si="4"/>
        <v/>
      </c>
      <c r="N64" s="69">
        <f t="shared" si="1"/>
        <v>0</v>
      </c>
      <c r="O64" s="88"/>
      <c r="P64" s="89"/>
      <c r="Q64" s="68" t="str">
        <f t="shared" si="5"/>
        <v/>
      </c>
      <c r="R64" s="70">
        <f t="shared" si="2"/>
        <v>0</v>
      </c>
      <c r="S64" s="69">
        <f>IF(P64="",0,IF(F$24="",0,((Tabla1[[#This Row],[Consum (kWh)2]])*'Informació de l''edifici'!$F$30)))</f>
        <v>0</v>
      </c>
      <c r="T64" s="71" t="e">
        <f t="shared" si="6"/>
        <v>#N/A</v>
      </c>
      <c r="U64" s="63" t="e">
        <f>((($F$28-$F$29)*$F$30))*(Tabla1[[#This Row],[Coeficient]]/$F$174)</f>
        <v>#DIV/0!</v>
      </c>
      <c r="V64" s="67" t="e">
        <f>(Tabla1[[#This Row],[Coeficient]]/$F$174)*$F$22</f>
        <v>#DIV/0!</v>
      </c>
      <c r="W64" s="65" t="e">
        <f t="shared" si="8"/>
        <v>#N/A</v>
      </c>
      <c r="X64" s="46"/>
      <c r="Y64" s="13"/>
    </row>
    <row r="65" spans="1:25" ht="15.75" thickBot="1" x14ac:dyDescent="0.3">
      <c r="A65" s="7"/>
      <c r="B65" s="45"/>
      <c r="C65" s="62" t="e">
        <f t="shared" si="7"/>
        <v>#N/A</v>
      </c>
      <c r="D65" s="86"/>
      <c r="E65" s="96"/>
      <c r="F65" s="109"/>
      <c r="G65" s="88"/>
      <c r="H65" s="89"/>
      <c r="I65" s="68" t="str">
        <f t="shared" si="3"/>
        <v/>
      </c>
      <c r="J65" s="69" t="e">
        <f t="shared" si="0"/>
        <v>#N/A</v>
      </c>
      <c r="K65" s="91"/>
      <c r="L65" s="89"/>
      <c r="M65" s="68" t="str">
        <f t="shared" si="4"/>
        <v/>
      </c>
      <c r="N65" s="69">
        <f t="shared" si="1"/>
        <v>0</v>
      </c>
      <c r="O65" s="88"/>
      <c r="P65" s="89"/>
      <c r="Q65" s="68" t="str">
        <f t="shared" si="5"/>
        <v/>
      </c>
      <c r="R65" s="70">
        <f t="shared" si="2"/>
        <v>0</v>
      </c>
      <c r="S65" s="69">
        <f>IF(P65="",0,IF(F$24="",0,((Tabla1[[#This Row],[Consum (kWh)2]])*'Informació de l''edifici'!$F$30)))</f>
        <v>0</v>
      </c>
      <c r="T65" s="71" t="e">
        <f t="shared" si="6"/>
        <v>#N/A</v>
      </c>
      <c r="U65" s="63" t="e">
        <f>((($F$28-$F$29)*$F$30))*(Tabla1[[#This Row],[Coeficient]]/$F$174)</f>
        <v>#DIV/0!</v>
      </c>
      <c r="V65" s="67" t="e">
        <f>(Tabla1[[#This Row],[Coeficient]]/$F$174)*$F$22</f>
        <v>#DIV/0!</v>
      </c>
      <c r="W65" s="65" t="e">
        <f t="shared" si="8"/>
        <v>#N/A</v>
      </c>
      <c r="X65" s="46"/>
      <c r="Y65" s="13"/>
    </row>
    <row r="66" spans="1:25" ht="15.75" thickBot="1" x14ac:dyDescent="0.3">
      <c r="A66" s="7"/>
      <c r="B66" s="45"/>
      <c r="C66" s="62" t="e">
        <f t="shared" si="7"/>
        <v>#N/A</v>
      </c>
      <c r="D66" s="86"/>
      <c r="E66" s="96"/>
      <c r="F66" s="109"/>
      <c r="G66" s="88"/>
      <c r="H66" s="89"/>
      <c r="I66" s="68" t="str">
        <f t="shared" si="3"/>
        <v/>
      </c>
      <c r="J66" s="69" t="e">
        <f t="shared" si="0"/>
        <v>#N/A</v>
      </c>
      <c r="K66" s="91"/>
      <c r="L66" s="89"/>
      <c r="M66" s="68" t="str">
        <f t="shared" si="4"/>
        <v/>
      </c>
      <c r="N66" s="69">
        <f t="shared" si="1"/>
        <v>0</v>
      </c>
      <c r="O66" s="88"/>
      <c r="P66" s="89"/>
      <c r="Q66" s="68" t="str">
        <f t="shared" si="5"/>
        <v/>
      </c>
      <c r="R66" s="70">
        <f t="shared" si="2"/>
        <v>0</v>
      </c>
      <c r="S66" s="69">
        <f>IF(P66="",0,IF(F$24="",0,((Tabla1[[#This Row],[Consum (kWh)2]])*'Informació de l''edifici'!$F$30)))</f>
        <v>0</v>
      </c>
      <c r="T66" s="71" t="e">
        <f t="shared" si="6"/>
        <v>#N/A</v>
      </c>
      <c r="U66" s="63" t="e">
        <f>((($F$28-$F$29)*$F$30))*(Tabla1[[#This Row],[Coeficient]]/$F$174)</f>
        <v>#DIV/0!</v>
      </c>
      <c r="V66" s="67" t="e">
        <f>(Tabla1[[#This Row],[Coeficient]]/$F$174)*$F$22</f>
        <v>#DIV/0!</v>
      </c>
      <c r="W66" s="65" t="e">
        <f t="shared" si="8"/>
        <v>#N/A</v>
      </c>
      <c r="X66" s="46"/>
      <c r="Y66" s="13"/>
    </row>
    <row r="67" spans="1:25" ht="15.75" thickBot="1" x14ac:dyDescent="0.3">
      <c r="A67" s="7"/>
      <c r="B67" s="45"/>
      <c r="C67" s="62" t="e">
        <f t="shared" si="7"/>
        <v>#N/A</v>
      </c>
      <c r="D67" s="86"/>
      <c r="E67" s="96"/>
      <c r="F67" s="109"/>
      <c r="G67" s="88"/>
      <c r="H67" s="89"/>
      <c r="I67" s="68" t="str">
        <f t="shared" si="3"/>
        <v/>
      </c>
      <c r="J67" s="69" t="e">
        <f t="shared" si="0"/>
        <v>#N/A</v>
      </c>
      <c r="K67" s="91"/>
      <c r="L67" s="89"/>
      <c r="M67" s="68" t="str">
        <f t="shared" si="4"/>
        <v/>
      </c>
      <c r="N67" s="69">
        <f t="shared" si="1"/>
        <v>0</v>
      </c>
      <c r="O67" s="88"/>
      <c r="P67" s="89"/>
      <c r="Q67" s="68" t="str">
        <f t="shared" si="5"/>
        <v/>
      </c>
      <c r="R67" s="70">
        <f t="shared" si="2"/>
        <v>0</v>
      </c>
      <c r="S67" s="69">
        <f>IF(P67="",0,IF(F$24="",0,((Tabla1[[#This Row],[Consum (kWh)2]])*'Informació de l''edifici'!$F$30)))</f>
        <v>0</v>
      </c>
      <c r="T67" s="71" t="e">
        <f t="shared" si="6"/>
        <v>#N/A</v>
      </c>
      <c r="U67" s="63" t="e">
        <f>((($F$28-$F$29)*$F$30))*(Tabla1[[#This Row],[Coeficient]]/$F$174)</f>
        <v>#DIV/0!</v>
      </c>
      <c r="V67" s="67" t="e">
        <f>(Tabla1[[#This Row],[Coeficient]]/$F$174)*$F$22</f>
        <v>#DIV/0!</v>
      </c>
      <c r="W67" s="65" t="e">
        <f t="shared" si="8"/>
        <v>#N/A</v>
      </c>
      <c r="X67" s="46"/>
      <c r="Y67" s="13"/>
    </row>
    <row r="68" spans="1:25" ht="15.75" thickBot="1" x14ac:dyDescent="0.3">
      <c r="A68" s="7"/>
      <c r="B68" s="45"/>
      <c r="C68" s="62" t="e">
        <f t="shared" si="7"/>
        <v>#N/A</v>
      </c>
      <c r="D68" s="86"/>
      <c r="E68" s="96"/>
      <c r="F68" s="109"/>
      <c r="G68" s="88"/>
      <c r="H68" s="89"/>
      <c r="I68" s="68" t="str">
        <f t="shared" si="3"/>
        <v/>
      </c>
      <c r="J68" s="69" t="e">
        <f t="shared" si="0"/>
        <v>#N/A</v>
      </c>
      <c r="K68" s="91"/>
      <c r="L68" s="89"/>
      <c r="M68" s="68" t="str">
        <f t="shared" si="4"/>
        <v/>
      </c>
      <c r="N68" s="69">
        <f t="shared" si="1"/>
        <v>0</v>
      </c>
      <c r="O68" s="88"/>
      <c r="P68" s="89"/>
      <c r="Q68" s="68" t="str">
        <f t="shared" si="5"/>
        <v/>
      </c>
      <c r="R68" s="70">
        <f t="shared" si="2"/>
        <v>0</v>
      </c>
      <c r="S68" s="69">
        <f>IF(P68="",0,IF(F$24="",0,((Tabla1[[#This Row],[Consum (kWh)2]])*'Informació de l''edifici'!$F$30)))</f>
        <v>0</v>
      </c>
      <c r="T68" s="71" t="e">
        <f t="shared" si="6"/>
        <v>#N/A</v>
      </c>
      <c r="U68" s="63" t="e">
        <f>((($F$28-$F$29)*$F$30))*(Tabla1[[#This Row],[Coeficient]]/$F$174)</f>
        <v>#DIV/0!</v>
      </c>
      <c r="V68" s="67" t="e">
        <f>(Tabla1[[#This Row],[Coeficient]]/$F$174)*$F$22</f>
        <v>#DIV/0!</v>
      </c>
      <c r="W68" s="65" t="e">
        <f t="shared" si="8"/>
        <v>#N/A</v>
      </c>
      <c r="X68" s="46"/>
      <c r="Y68" s="13"/>
    </row>
    <row r="69" spans="1:25" ht="15.75" thickBot="1" x14ac:dyDescent="0.3">
      <c r="A69" s="7"/>
      <c r="B69" s="45"/>
      <c r="C69" s="62" t="e">
        <f t="shared" si="7"/>
        <v>#N/A</v>
      </c>
      <c r="D69" s="86"/>
      <c r="E69" s="96"/>
      <c r="F69" s="109"/>
      <c r="G69" s="88"/>
      <c r="H69" s="89"/>
      <c r="I69" s="68" t="str">
        <f t="shared" si="3"/>
        <v/>
      </c>
      <c r="J69" s="69" t="e">
        <f t="shared" si="0"/>
        <v>#N/A</v>
      </c>
      <c r="K69" s="91"/>
      <c r="L69" s="89"/>
      <c r="M69" s="68" t="str">
        <f t="shared" si="4"/>
        <v/>
      </c>
      <c r="N69" s="69">
        <f t="shared" si="1"/>
        <v>0</v>
      </c>
      <c r="O69" s="88"/>
      <c r="P69" s="89"/>
      <c r="Q69" s="68" t="str">
        <f t="shared" si="5"/>
        <v/>
      </c>
      <c r="R69" s="70">
        <f t="shared" si="2"/>
        <v>0</v>
      </c>
      <c r="S69" s="69">
        <f>IF(P69="",0,IF(F$24="",0,((Tabla1[[#This Row],[Consum (kWh)2]])*'Informació de l''edifici'!$F$30)))</f>
        <v>0</v>
      </c>
      <c r="T69" s="71" t="e">
        <f t="shared" si="6"/>
        <v>#N/A</v>
      </c>
      <c r="U69" s="63" t="e">
        <f>((($F$28-$F$29)*$F$30))*(Tabla1[[#This Row],[Coeficient]]/$F$174)</f>
        <v>#DIV/0!</v>
      </c>
      <c r="V69" s="67" t="e">
        <f>(Tabla1[[#This Row],[Coeficient]]/$F$174)*$F$22</f>
        <v>#DIV/0!</v>
      </c>
      <c r="W69" s="65" t="e">
        <f t="shared" si="8"/>
        <v>#N/A</v>
      </c>
      <c r="X69" s="46"/>
      <c r="Y69" s="13"/>
    </row>
    <row r="70" spans="1:25" ht="15.75" thickBot="1" x14ac:dyDescent="0.3">
      <c r="A70" s="7"/>
      <c r="B70" s="45"/>
      <c r="C70" s="62" t="e">
        <f t="shared" si="7"/>
        <v>#N/A</v>
      </c>
      <c r="D70" s="86"/>
      <c r="E70" s="96"/>
      <c r="F70" s="109"/>
      <c r="G70" s="88"/>
      <c r="H70" s="89"/>
      <c r="I70" s="68" t="str">
        <f t="shared" si="3"/>
        <v/>
      </c>
      <c r="J70" s="69" t="e">
        <f t="shared" si="0"/>
        <v>#N/A</v>
      </c>
      <c r="K70" s="91"/>
      <c r="L70" s="89"/>
      <c r="M70" s="68" t="str">
        <f t="shared" si="4"/>
        <v/>
      </c>
      <c r="N70" s="69">
        <f t="shared" si="1"/>
        <v>0</v>
      </c>
      <c r="O70" s="88"/>
      <c r="P70" s="89"/>
      <c r="Q70" s="68" t="str">
        <f t="shared" si="5"/>
        <v/>
      </c>
      <c r="R70" s="70">
        <f t="shared" si="2"/>
        <v>0</v>
      </c>
      <c r="S70" s="69">
        <f>IF(P70="",0,IF(F$24="",0,((Tabla1[[#This Row],[Consum (kWh)2]])*'Informació de l''edifici'!$F$30)))</f>
        <v>0</v>
      </c>
      <c r="T70" s="71" t="e">
        <f t="shared" si="6"/>
        <v>#N/A</v>
      </c>
      <c r="U70" s="63" t="e">
        <f>((($F$28-$F$29)*$F$30))*(Tabla1[[#This Row],[Coeficient]]/$F$174)</f>
        <v>#DIV/0!</v>
      </c>
      <c r="V70" s="67" t="e">
        <f>(Tabla1[[#This Row],[Coeficient]]/$F$174)*$F$22</f>
        <v>#DIV/0!</v>
      </c>
      <c r="W70" s="65" t="e">
        <f t="shared" si="8"/>
        <v>#N/A</v>
      </c>
      <c r="X70" s="46"/>
      <c r="Y70" s="13"/>
    </row>
    <row r="71" spans="1:25" ht="15.75" thickBot="1" x14ac:dyDescent="0.3">
      <c r="A71" s="7"/>
      <c r="B71" s="45"/>
      <c r="C71" s="62" t="e">
        <f t="shared" si="7"/>
        <v>#N/A</v>
      </c>
      <c r="D71" s="86"/>
      <c r="E71" s="96"/>
      <c r="F71" s="109"/>
      <c r="G71" s="88"/>
      <c r="H71" s="89"/>
      <c r="I71" s="68" t="str">
        <f t="shared" si="3"/>
        <v/>
      </c>
      <c r="J71" s="69" t="e">
        <f t="shared" si="0"/>
        <v>#N/A</v>
      </c>
      <c r="K71" s="91"/>
      <c r="L71" s="89"/>
      <c r="M71" s="68" t="str">
        <f t="shared" si="4"/>
        <v/>
      </c>
      <c r="N71" s="69">
        <f t="shared" si="1"/>
        <v>0</v>
      </c>
      <c r="O71" s="88"/>
      <c r="P71" s="89"/>
      <c r="Q71" s="68" t="str">
        <f t="shared" si="5"/>
        <v/>
      </c>
      <c r="R71" s="70">
        <f t="shared" si="2"/>
        <v>0</v>
      </c>
      <c r="S71" s="69">
        <f>IF(P71="",0,IF(F$24="",0,((Tabla1[[#This Row],[Consum (kWh)2]])*'Informació de l''edifici'!$F$30)))</f>
        <v>0</v>
      </c>
      <c r="T71" s="71" t="e">
        <f t="shared" si="6"/>
        <v>#N/A</v>
      </c>
      <c r="U71" s="63" t="e">
        <f>((($F$28-$F$29)*$F$30))*(Tabla1[[#This Row],[Coeficient]]/$F$174)</f>
        <v>#DIV/0!</v>
      </c>
      <c r="V71" s="67" t="e">
        <f>(Tabla1[[#This Row],[Coeficient]]/$F$174)*$F$22</f>
        <v>#DIV/0!</v>
      </c>
      <c r="W71" s="65" t="e">
        <f t="shared" si="8"/>
        <v>#N/A</v>
      </c>
      <c r="X71" s="46"/>
      <c r="Y71" s="13"/>
    </row>
    <row r="72" spans="1:25" ht="15.75" thickBot="1" x14ac:dyDescent="0.3">
      <c r="A72" s="7"/>
      <c r="B72" s="45"/>
      <c r="C72" s="62" t="e">
        <f t="shared" si="7"/>
        <v>#N/A</v>
      </c>
      <c r="D72" s="86"/>
      <c r="E72" s="96"/>
      <c r="F72" s="109"/>
      <c r="G72" s="88"/>
      <c r="H72" s="89"/>
      <c r="I72" s="68" t="str">
        <f t="shared" si="3"/>
        <v/>
      </c>
      <c r="J72" s="69" t="e">
        <f t="shared" si="0"/>
        <v>#N/A</v>
      </c>
      <c r="K72" s="91"/>
      <c r="L72" s="89"/>
      <c r="M72" s="68" t="str">
        <f t="shared" si="4"/>
        <v/>
      </c>
      <c r="N72" s="69">
        <f t="shared" si="1"/>
        <v>0</v>
      </c>
      <c r="O72" s="88"/>
      <c r="P72" s="89"/>
      <c r="Q72" s="68" t="str">
        <f t="shared" si="5"/>
        <v/>
      </c>
      <c r="R72" s="70">
        <f t="shared" si="2"/>
        <v>0</v>
      </c>
      <c r="S72" s="69">
        <f>IF(P72="",0,IF(F$24="",0,((Tabla1[[#This Row],[Consum (kWh)2]])*'Informació de l''edifici'!$F$30)))</f>
        <v>0</v>
      </c>
      <c r="T72" s="71" t="e">
        <f t="shared" si="6"/>
        <v>#N/A</v>
      </c>
      <c r="U72" s="63" t="e">
        <f>((($F$28-$F$29)*$F$30))*(Tabla1[[#This Row],[Coeficient]]/$F$174)</f>
        <v>#DIV/0!</v>
      </c>
      <c r="V72" s="67" t="e">
        <f>(Tabla1[[#This Row],[Coeficient]]/$F$174)*$F$22</f>
        <v>#DIV/0!</v>
      </c>
      <c r="W72" s="65" t="e">
        <f t="shared" si="8"/>
        <v>#N/A</v>
      </c>
      <c r="X72" s="46"/>
      <c r="Y72" s="13"/>
    </row>
    <row r="73" spans="1:25" ht="15.75" thickBot="1" x14ac:dyDescent="0.3">
      <c r="A73" s="7"/>
      <c r="B73" s="45"/>
      <c r="C73" s="62" t="e">
        <f t="shared" si="7"/>
        <v>#N/A</v>
      </c>
      <c r="D73" s="86"/>
      <c r="E73" s="96"/>
      <c r="F73" s="109"/>
      <c r="G73" s="88"/>
      <c r="H73" s="89"/>
      <c r="I73" s="68" t="str">
        <f t="shared" si="3"/>
        <v/>
      </c>
      <c r="J73" s="69" t="e">
        <f t="shared" si="0"/>
        <v>#N/A</v>
      </c>
      <c r="K73" s="91"/>
      <c r="L73" s="89"/>
      <c r="M73" s="68" t="str">
        <f t="shared" si="4"/>
        <v/>
      </c>
      <c r="N73" s="69">
        <f t="shared" si="1"/>
        <v>0</v>
      </c>
      <c r="O73" s="88"/>
      <c r="P73" s="89"/>
      <c r="Q73" s="68" t="str">
        <f t="shared" si="5"/>
        <v/>
      </c>
      <c r="R73" s="70">
        <f t="shared" si="2"/>
        <v>0</v>
      </c>
      <c r="S73" s="69">
        <f>IF(P73="",0,IF(F$24="",0,((Tabla1[[#This Row],[Consum (kWh)2]])*'Informació de l''edifici'!$F$30)))</f>
        <v>0</v>
      </c>
      <c r="T73" s="71" t="e">
        <f t="shared" si="6"/>
        <v>#N/A</v>
      </c>
      <c r="U73" s="63" t="e">
        <f>((($F$28-$F$29)*$F$30))*(Tabla1[[#This Row],[Coeficient]]/$F$174)</f>
        <v>#DIV/0!</v>
      </c>
      <c r="V73" s="67" t="e">
        <f>(Tabla1[[#This Row],[Coeficient]]/$F$174)*$F$22</f>
        <v>#DIV/0!</v>
      </c>
      <c r="W73" s="65" t="e">
        <f t="shared" si="8"/>
        <v>#N/A</v>
      </c>
      <c r="X73" s="46"/>
      <c r="Y73" s="13"/>
    </row>
    <row r="74" spans="1:25" ht="15.75" thickBot="1" x14ac:dyDescent="0.3">
      <c r="A74" s="7"/>
      <c r="B74" s="45"/>
      <c r="C74" s="62" t="e">
        <f t="shared" si="7"/>
        <v>#N/A</v>
      </c>
      <c r="D74" s="86"/>
      <c r="E74" s="96"/>
      <c r="F74" s="109"/>
      <c r="G74" s="88"/>
      <c r="H74" s="89"/>
      <c r="I74" s="68" t="str">
        <f t="shared" si="3"/>
        <v/>
      </c>
      <c r="J74" s="69" t="e">
        <f t="shared" si="0"/>
        <v>#N/A</v>
      </c>
      <c r="K74" s="91"/>
      <c r="L74" s="89"/>
      <c r="M74" s="68" t="str">
        <f t="shared" si="4"/>
        <v/>
      </c>
      <c r="N74" s="69">
        <f t="shared" si="1"/>
        <v>0</v>
      </c>
      <c r="O74" s="88"/>
      <c r="P74" s="89"/>
      <c r="Q74" s="68" t="str">
        <f t="shared" si="5"/>
        <v/>
      </c>
      <c r="R74" s="70">
        <f t="shared" si="2"/>
        <v>0</v>
      </c>
      <c r="S74" s="69">
        <f>IF(P74="",0,IF(F$24="",0,((Tabla1[[#This Row],[Consum (kWh)2]])*'Informació de l''edifici'!$F$30)))</f>
        <v>0</v>
      </c>
      <c r="T74" s="71" t="e">
        <f t="shared" si="6"/>
        <v>#N/A</v>
      </c>
      <c r="U74" s="63" t="e">
        <f>((($F$28-$F$29)*$F$30))*(Tabla1[[#This Row],[Coeficient]]/$F$174)</f>
        <v>#DIV/0!</v>
      </c>
      <c r="V74" s="67" t="e">
        <f>(Tabla1[[#This Row],[Coeficient]]/$F$174)*$F$22</f>
        <v>#DIV/0!</v>
      </c>
      <c r="W74" s="65" t="e">
        <f t="shared" si="8"/>
        <v>#N/A</v>
      </c>
      <c r="X74" s="46"/>
      <c r="Y74" s="13"/>
    </row>
    <row r="75" spans="1:25" ht="15.75" thickBot="1" x14ac:dyDescent="0.3">
      <c r="A75" s="7"/>
      <c r="B75" s="45"/>
      <c r="C75" s="62" t="e">
        <f t="shared" si="7"/>
        <v>#N/A</v>
      </c>
      <c r="D75" s="86"/>
      <c r="E75" s="96"/>
      <c r="F75" s="109"/>
      <c r="G75" s="88"/>
      <c r="H75" s="89"/>
      <c r="I75" s="68" t="str">
        <f t="shared" si="3"/>
        <v/>
      </c>
      <c r="J75" s="69" t="e">
        <f t="shared" ref="J75:J106" si="9">IF(H75="",NA(),IF(F$24="",0,I75*(F$30)))</f>
        <v>#N/A</v>
      </c>
      <c r="K75" s="91"/>
      <c r="L75" s="89"/>
      <c r="M75" s="68" t="str">
        <f t="shared" si="4"/>
        <v/>
      </c>
      <c r="N75" s="69">
        <f t="shared" ref="N75:N106" si="10">IF(L75="",0,IF(F$24="",0,M75*(F$30)))</f>
        <v>0</v>
      </c>
      <c r="O75" s="88"/>
      <c r="P75" s="89"/>
      <c r="Q75" s="68" t="str">
        <f t="shared" si="5"/>
        <v/>
      </c>
      <c r="R75" s="70">
        <f t="shared" ref="R75:R106" si="11">IF(P75="",0,IF(F$24="",0,(((Q75*$F$31)))))</f>
        <v>0</v>
      </c>
      <c r="S75" s="69">
        <f>IF(P75="",0,IF(F$24="",0,((Tabla1[[#This Row],[Consum (kWh)2]])*'Informació de l''edifici'!$F$30)))</f>
        <v>0</v>
      </c>
      <c r="T75" s="71" t="e">
        <f t="shared" si="6"/>
        <v>#N/A</v>
      </c>
      <c r="U75" s="63" t="e">
        <f>((($F$28-$F$29)*$F$30))*(Tabla1[[#This Row],[Coeficient]]/$F$174)</f>
        <v>#DIV/0!</v>
      </c>
      <c r="V75" s="67" t="e">
        <f>(Tabla1[[#This Row],[Coeficient]]/$F$174)*$F$22</f>
        <v>#DIV/0!</v>
      </c>
      <c r="W75" s="65" t="e">
        <f t="shared" si="8"/>
        <v>#N/A</v>
      </c>
      <c r="X75" s="46"/>
      <c r="Y75" s="13"/>
    </row>
    <row r="76" spans="1:25" ht="15.75" thickBot="1" x14ac:dyDescent="0.3">
      <c r="A76" s="7"/>
      <c r="B76" s="45"/>
      <c r="C76" s="62" t="e">
        <f t="shared" si="7"/>
        <v>#N/A</v>
      </c>
      <c r="D76" s="86"/>
      <c r="E76" s="96"/>
      <c r="F76" s="109"/>
      <c r="G76" s="88"/>
      <c r="H76" s="89"/>
      <c r="I76" s="68" t="str">
        <f t="shared" si="3"/>
        <v/>
      </c>
      <c r="J76" s="69" t="e">
        <f t="shared" si="9"/>
        <v>#N/A</v>
      </c>
      <c r="K76" s="91"/>
      <c r="L76" s="89"/>
      <c r="M76" s="68" t="str">
        <f t="shared" si="4"/>
        <v/>
      </c>
      <c r="N76" s="69">
        <f t="shared" si="10"/>
        <v>0</v>
      </c>
      <c r="O76" s="88"/>
      <c r="P76" s="89"/>
      <c r="Q76" s="68" t="str">
        <f t="shared" si="5"/>
        <v/>
      </c>
      <c r="R76" s="70">
        <f t="shared" si="11"/>
        <v>0</v>
      </c>
      <c r="S76" s="69">
        <f>IF(P76="",0,IF(F$24="",0,((Tabla1[[#This Row],[Consum (kWh)2]])*'Informació de l''edifici'!$F$30)))</f>
        <v>0</v>
      </c>
      <c r="T76" s="71" t="e">
        <f t="shared" si="6"/>
        <v>#N/A</v>
      </c>
      <c r="U76" s="63" t="e">
        <f>((($F$28-$F$29)*$F$30))*(Tabla1[[#This Row],[Coeficient]]/$F$174)</f>
        <v>#DIV/0!</v>
      </c>
      <c r="V76" s="67" t="e">
        <f>(Tabla1[[#This Row],[Coeficient]]/$F$174)*$F$22</f>
        <v>#DIV/0!</v>
      </c>
      <c r="W76" s="65" t="e">
        <f t="shared" si="8"/>
        <v>#N/A</v>
      </c>
      <c r="X76" s="46"/>
      <c r="Y76" s="13"/>
    </row>
    <row r="77" spans="1:25" ht="15.75" thickBot="1" x14ac:dyDescent="0.3">
      <c r="A77" s="7"/>
      <c r="B77" s="45"/>
      <c r="C77" s="62" t="e">
        <f t="shared" si="7"/>
        <v>#N/A</v>
      </c>
      <c r="D77" s="86"/>
      <c r="E77" s="96"/>
      <c r="F77" s="109"/>
      <c r="G77" s="88"/>
      <c r="H77" s="89"/>
      <c r="I77" s="68" t="str">
        <f t="shared" si="3"/>
        <v/>
      </c>
      <c r="J77" s="69" t="e">
        <f t="shared" si="9"/>
        <v>#N/A</v>
      </c>
      <c r="K77" s="91"/>
      <c r="L77" s="89"/>
      <c r="M77" s="68" t="str">
        <f t="shared" si="4"/>
        <v/>
      </c>
      <c r="N77" s="69">
        <f t="shared" si="10"/>
        <v>0</v>
      </c>
      <c r="O77" s="88"/>
      <c r="P77" s="89"/>
      <c r="Q77" s="68" t="str">
        <f t="shared" si="5"/>
        <v/>
      </c>
      <c r="R77" s="70">
        <f t="shared" si="11"/>
        <v>0</v>
      </c>
      <c r="S77" s="69">
        <f>IF(P77="",0,IF(F$24="",0,((Tabla1[[#This Row],[Consum (kWh)2]])*'Informació de l''edifici'!$F$30)))</f>
        <v>0</v>
      </c>
      <c r="T77" s="71" t="e">
        <f t="shared" si="6"/>
        <v>#N/A</v>
      </c>
      <c r="U77" s="63" t="e">
        <f>((($F$28-$F$29)*$F$30))*(Tabla1[[#This Row],[Coeficient]]/$F$174)</f>
        <v>#DIV/0!</v>
      </c>
      <c r="V77" s="67" t="e">
        <f>(Tabla1[[#This Row],[Coeficient]]/$F$174)*$F$22</f>
        <v>#DIV/0!</v>
      </c>
      <c r="W77" s="65" t="e">
        <f t="shared" si="8"/>
        <v>#N/A</v>
      </c>
      <c r="X77" s="46"/>
      <c r="Y77" s="13"/>
    </row>
    <row r="78" spans="1:25" ht="15.75" thickBot="1" x14ac:dyDescent="0.3">
      <c r="A78" s="7"/>
      <c r="B78" s="45"/>
      <c r="C78" s="62" t="e">
        <f t="shared" si="7"/>
        <v>#N/A</v>
      </c>
      <c r="D78" s="86"/>
      <c r="E78" s="96"/>
      <c r="F78" s="109"/>
      <c r="G78" s="88"/>
      <c r="H78" s="89"/>
      <c r="I78" s="68" t="str">
        <f t="shared" si="3"/>
        <v/>
      </c>
      <c r="J78" s="69" t="e">
        <f t="shared" si="9"/>
        <v>#N/A</v>
      </c>
      <c r="K78" s="91"/>
      <c r="L78" s="89"/>
      <c r="M78" s="68" t="str">
        <f t="shared" si="4"/>
        <v/>
      </c>
      <c r="N78" s="69">
        <f t="shared" si="10"/>
        <v>0</v>
      </c>
      <c r="O78" s="88"/>
      <c r="P78" s="89"/>
      <c r="Q78" s="68" t="str">
        <f t="shared" si="5"/>
        <v/>
      </c>
      <c r="R78" s="70">
        <f t="shared" si="11"/>
        <v>0</v>
      </c>
      <c r="S78" s="69">
        <f>IF(P78="",0,IF(F$24="",0,((Tabla1[[#This Row],[Consum (kWh)2]])*'Informació de l''edifici'!$F$30)))</f>
        <v>0</v>
      </c>
      <c r="T78" s="71" t="e">
        <f t="shared" si="6"/>
        <v>#N/A</v>
      </c>
      <c r="U78" s="63" t="e">
        <f>((($F$28-$F$29)*$F$30))*(Tabla1[[#This Row],[Coeficient]]/$F$174)</f>
        <v>#DIV/0!</v>
      </c>
      <c r="V78" s="67" t="e">
        <f>(Tabla1[[#This Row],[Coeficient]]/$F$174)*$F$22</f>
        <v>#DIV/0!</v>
      </c>
      <c r="W78" s="65" t="e">
        <f t="shared" si="8"/>
        <v>#N/A</v>
      </c>
      <c r="X78" s="46"/>
      <c r="Y78" s="13"/>
    </row>
    <row r="79" spans="1:25" ht="15.75" thickBot="1" x14ac:dyDescent="0.3">
      <c r="A79" s="7"/>
      <c r="B79" s="45"/>
      <c r="C79" s="62" t="e">
        <f t="shared" si="7"/>
        <v>#N/A</v>
      </c>
      <c r="D79" s="86"/>
      <c r="E79" s="96"/>
      <c r="F79" s="109"/>
      <c r="G79" s="88"/>
      <c r="H79" s="89"/>
      <c r="I79" s="68" t="str">
        <f t="shared" si="3"/>
        <v/>
      </c>
      <c r="J79" s="69" t="e">
        <f t="shared" si="9"/>
        <v>#N/A</v>
      </c>
      <c r="K79" s="91"/>
      <c r="L79" s="89"/>
      <c r="M79" s="68" t="str">
        <f t="shared" si="4"/>
        <v/>
      </c>
      <c r="N79" s="69">
        <f t="shared" si="10"/>
        <v>0</v>
      </c>
      <c r="O79" s="88"/>
      <c r="P79" s="89"/>
      <c r="Q79" s="68" t="str">
        <f t="shared" si="5"/>
        <v/>
      </c>
      <c r="R79" s="70">
        <f t="shared" si="11"/>
        <v>0</v>
      </c>
      <c r="S79" s="69">
        <f>IF(P79="",0,IF(F$24="",0,((Tabla1[[#This Row],[Consum (kWh)2]])*'Informació de l''edifici'!$F$30)))</f>
        <v>0</v>
      </c>
      <c r="T79" s="71" t="e">
        <f t="shared" si="6"/>
        <v>#N/A</v>
      </c>
      <c r="U79" s="63" t="e">
        <f>((($F$28-$F$29)*$F$30))*(Tabla1[[#This Row],[Coeficient]]/$F$174)</f>
        <v>#DIV/0!</v>
      </c>
      <c r="V79" s="67" t="e">
        <f>(Tabla1[[#This Row],[Coeficient]]/$F$174)*$F$22</f>
        <v>#DIV/0!</v>
      </c>
      <c r="W79" s="65" t="e">
        <f t="shared" si="8"/>
        <v>#N/A</v>
      </c>
      <c r="X79" s="46"/>
      <c r="Y79" s="13"/>
    </row>
    <row r="80" spans="1:25" ht="15.75" thickBot="1" x14ac:dyDescent="0.3">
      <c r="A80" s="7"/>
      <c r="B80" s="45"/>
      <c r="C80" s="62" t="e">
        <f t="shared" si="7"/>
        <v>#N/A</v>
      </c>
      <c r="D80" s="86"/>
      <c r="E80" s="96"/>
      <c r="F80" s="109"/>
      <c r="G80" s="88"/>
      <c r="H80" s="89"/>
      <c r="I80" s="68" t="str">
        <f t="shared" si="3"/>
        <v/>
      </c>
      <c r="J80" s="69" t="e">
        <f t="shared" si="9"/>
        <v>#N/A</v>
      </c>
      <c r="K80" s="91"/>
      <c r="L80" s="89"/>
      <c r="M80" s="68" t="str">
        <f t="shared" si="4"/>
        <v/>
      </c>
      <c r="N80" s="69">
        <f t="shared" si="10"/>
        <v>0</v>
      </c>
      <c r="O80" s="88"/>
      <c r="P80" s="89"/>
      <c r="Q80" s="68" t="str">
        <f t="shared" si="5"/>
        <v/>
      </c>
      <c r="R80" s="70">
        <f t="shared" si="11"/>
        <v>0</v>
      </c>
      <c r="S80" s="69">
        <f>IF(P80="",0,IF(F$24="",0,((Tabla1[[#This Row],[Consum (kWh)2]])*'Informació de l''edifici'!$F$30)))</f>
        <v>0</v>
      </c>
      <c r="T80" s="71" t="e">
        <f t="shared" si="6"/>
        <v>#N/A</v>
      </c>
      <c r="U80" s="63" t="e">
        <f>((($F$28-$F$29)*$F$30))*(Tabla1[[#This Row],[Coeficient]]/$F$174)</f>
        <v>#DIV/0!</v>
      </c>
      <c r="V80" s="67" t="e">
        <f>(Tabla1[[#This Row],[Coeficient]]/$F$174)*$F$22</f>
        <v>#DIV/0!</v>
      </c>
      <c r="W80" s="65" t="e">
        <f t="shared" si="8"/>
        <v>#N/A</v>
      </c>
      <c r="X80" s="46"/>
      <c r="Y80" s="13"/>
    </row>
    <row r="81" spans="1:25" ht="15.75" thickBot="1" x14ac:dyDescent="0.3">
      <c r="A81" s="7"/>
      <c r="B81" s="45"/>
      <c r="C81" s="62" t="e">
        <f t="shared" si="7"/>
        <v>#N/A</v>
      </c>
      <c r="D81" s="86"/>
      <c r="E81" s="96"/>
      <c r="F81" s="109"/>
      <c r="G81" s="88"/>
      <c r="H81" s="89"/>
      <c r="I81" s="68" t="str">
        <f t="shared" si="3"/>
        <v/>
      </c>
      <c r="J81" s="69" t="e">
        <f t="shared" si="9"/>
        <v>#N/A</v>
      </c>
      <c r="K81" s="91"/>
      <c r="L81" s="89"/>
      <c r="M81" s="68" t="str">
        <f t="shared" si="4"/>
        <v/>
      </c>
      <c r="N81" s="69">
        <f t="shared" si="10"/>
        <v>0</v>
      </c>
      <c r="O81" s="88"/>
      <c r="P81" s="89"/>
      <c r="Q81" s="68" t="str">
        <f t="shared" si="5"/>
        <v/>
      </c>
      <c r="R81" s="70">
        <f t="shared" si="11"/>
        <v>0</v>
      </c>
      <c r="S81" s="69">
        <f>IF(P81="",0,IF(F$24="",0,((Tabla1[[#This Row],[Consum (kWh)2]])*'Informació de l''edifici'!$F$30)))</f>
        <v>0</v>
      </c>
      <c r="T81" s="71" t="e">
        <f t="shared" si="6"/>
        <v>#N/A</v>
      </c>
      <c r="U81" s="63" t="e">
        <f>((($F$28-$F$29)*$F$30))*(Tabla1[[#This Row],[Coeficient]]/$F$174)</f>
        <v>#DIV/0!</v>
      </c>
      <c r="V81" s="67" t="e">
        <f>(Tabla1[[#This Row],[Coeficient]]/$F$174)*$F$22</f>
        <v>#DIV/0!</v>
      </c>
      <c r="W81" s="65" t="e">
        <f t="shared" si="8"/>
        <v>#N/A</v>
      </c>
      <c r="X81" s="46"/>
      <c r="Y81" s="13"/>
    </row>
    <row r="82" spans="1:25" ht="15.75" thickBot="1" x14ac:dyDescent="0.3">
      <c r="A82" s="7"/>
      <c r="B82" s="45"/>
      <c r="C82" s="62" t="e">
        <f t="shared" si="7"/>
        <v>#N/A</v>
      </c>
      <c r="D82" s="86"/>
      <c r="E82" s="96"/>
      <c r="F82" s="109"/>
      <c r="G82" s="88"/>
      <c r="H82" s="89"/>
      <c r="I82" s="68" t="str">
        <f t="shared" si="3"/>
        <v/>
      </c>
      <c r="J82" s="69" t="e">
        <f t="shared" si="9"/>
        <v>#N/A</v>
      </c>
      <c r="K82" s="91"/>
      <c r="L82" s="89"/>
      <c r="M82" s="68" t="str">
        <f t="shared" si="4"/>
        <v/>
      </c>
      <c r="N82" s="69">
        <f t="shared" si="10"/>
        <v>0</v>
      </c>
      <c r="O82" s="88"/>
      <c r="P82" s="89"/>
      <c r="Q82" s="68" t="str">
        <f t="shared" si="5"/>
        <v/>
      </c>
      <c r="R82" s="70">
        <f t="shared" si="11"/>
        <v>0</v>
      </c>
      <c r="S82" s="69">
        <f>IF(P82="",0,IF(F$24="",0,((Tabla1[[#This Row],[Consum (kWh)2]])*'Informació de l''edifici'!$F$30)))</f>
        <v>0</v>
      </c>
      <c r="T82" s="71" t="e">
        <f t="shared" si="6"/>
        <v>#N/A</v>
      </c>
      <c r="U82" s="63" t="e">
        <f>((($F$28-$F$29)*$F$30))*(Tabla1[[#This Row],[Coeficient]]/$F$174)</f>
        <v>#DIV/0!</v>
      </c>
      <c r="V82" s="67" t="e">
        <f>(Tabla1[[#This Row],[Coeficient]]/$F$174)*$F$22</f>
        <v>#DIV/0!</v>
      </c>
      <c r="W82" s="65" t="e">
        <f t="shared" si="8"/>
        <v>#N/A</v>
      </c>
      <c r="X82" s="46"/>
      <c r="Y82" s="13"/>
    </row>
    <row r="83" spans="1:25" ht="15.75" thickBot="1" x14ac:dyDescent="0.3">
      <c r="A83" s="7"/>
      <c r="B83" s="45"/>
      <c r="C83" s="62" t="e">
        <f t="shared" si="7"/>
        <v>#N/A</v>
      </c>
      <c r="D83" s="86"/>
      <c r="E83" s="96"/>
      <c r="F83" s="109"/>
      <c r="G83" s="88"/>
      <c r="H83" s="89"/>
      <c r="I83" s="68" t="str">
        <f t="shared" si="3"/>
        <v/>
      </c>
      <c r="J83" s="69" t="e">
        <f t="shared" si="9"/>
        <v>#N/A</v>
      </c>
      <c r="K83" s="91"/>
      <c r="L83" s="89"/>
      <c r="M83" s="68" t="str">
        <f t="shared" si="4"/>
        <v/>
      </c>
      <c r="N83" s="69">
        <f t="shared" si="10"/>
        <v>0</v>
      </c>
      <c r="O83" s="88"/>
      <c r="P83" s="89"/>
      <c r="Q83" s="68" t="str">
        <f t="shared" si="5"/>
        <v/>
      </c>
      <c r="R83" s="70">
        <f t="shared" si="11"/>
        <v>0</v>
      </c>
      <c r="S83" s="69">
        <f>IF(P83="",0,IF(F$24="",0,((Tabla1[[#This Row],[Consum (kWh)2]])*'Informació de l''edifici'!$F$30)))</f>
        <v>0</v>
      </c>
      <c r="T83" s="71" t="e">
        <f t="shared" si="6"/>
        <v>#N/A</v>
      </c>
      <c r="U83" s="63" t="e">
        <f>((($F$28-$F$29)*$F$30))*(Tabla1[[#This Row],[Coeficient]]/$F$174)</f>
        <v>#DIV/0!</v>
      </c>
      <c r="V83" s="67" t="e">
        <f>(Tabla1[[#This Row],[Coeficient]]/$F$174)*$F$22</f>
        <v>#DIV/0!</v>
      </c>
      <c r="W83" s="65" t="e">
        <f t="shared" si="8"/>
        <v>#N/A</v>
      </c>
      <c r="X83" s="46"/>
      <c r="Y83" s="13"/>
    </row>
    <row r="84" spans="1:25" ht="15.75" thickBot="1" x14ac:dyDescent="0.3">
      <c r="A84" s="7"/>
      <c r="B84" s="45"/>
      <c r="C84" s="62" t="e">
        <f t="shared" si="7"/>
        <v>#N/A</v>
      </c>
      <c r="D84" s="86"/>
      <c r="E84" s="96"/>
      <c r="F84" s="109"/>
      <c r="G84" s="88"/>
      <c r="H84" s="89"/>
      <c r="I84" s="68" t="str">
        <f t="shared" si="3"/>
        <v/>
      </c>
      <c r="J84" s="69" t="e">
        <f t="shared" si="9"/>
        <v>#N/A</v>
      </c>
      <c r="K84" s="91"/>
      <c r="L84" s="89"/>
      <c r="M84" s="68" t="str">
        <f t="shared" si="4"/>
        <v/>
      </c>
      <c r="N84" s="69">
        <f t="shared" si="10"/>
        <v>0</v>
      </c>
      <c r="O84" s="88"/>
      <c r="P84" s="89"/>
      <c r="Q84" s="68" t="str">
        <f t="shared" si="5"/>
        <v/>
      </c>
      <c r="R84" s="70">
        <f t="shared" si="11"/>
        <v>0</v>
      </c>
      <c r="S84" s="69">
        <f>IF(P84="",0,IF(F$24="",0,((Tabla1[[#This Row],[Consum (kWh)2]])*'Informació de l''edifici'!$F$30)))</f>
        <v>0</v>
      </c>
      <c r="T84" s="71" t="e">
        <f t="shared" si="6"/>
        <v>#N/A</v>
      </c>
      <c r="U84" s="63" t="e">
        <f>((($F$28-$F$29)*$F$30))*(Tabla1[[#This Row],[Coeficient]]/$F$174)</f>
        <v>#DIV/0!</v>
      </c>
      <c r="V84" s="67" t="e">
        <f>(Tabla1[[#This Row],[Coeficient]]/$F$174)*$F$22</f>
        <v>#DIV/0!</v>
      </c>
      <c r="W84" s="65" t="e">
        <f t="shared" si="8"/>
        <v>#N/A</v>
      </c>
      <c r="X84" s="46"/>
      <c r="Y84" s="13"/>
    </row>
    <row r="85" spans="1:25" ht="15.75" thickBot="1" x14ac:dyDescent="0.3">
      <c r="A85" s="7"/>
      <c r="B85" s="45"/>
      <c r="C85" s="62" t="e">
        <f t="shared" si="7"/>
        <v>#N/A</v>
      </c>
      <c r="D85" s="86"/>
      <c r="E85" s="96"/>
      <c r="F85" s="109"/>
      <c r="G85" s="88"/>
      <c r="H85" s="89"/>
      <c r="I85" s="68" t="str">
        <f t="shared" si="3"/>
        <v/>
      </c>
      <c r="J85" s="69" t="e">
        <f t="shared" si="9"/>
        <v>#N/A</v>
      </c>
      <c r="K85" s="91"/>
      <c r="L85" s="89"/>
      <c r="M85" s="68" t="str">
        <f t="shared" si="4"/>
        <v/>
      </c>
      <c r="N85" s="69">
        <f t="shared" si="10"/>
        <v>0</v>
      </c>
      <c r="O85" s="88"/>
      <c r="P85" s="89"/>
      <c r="Q85" s="68" t="str">
        <f t="shared" si="5"/>
        <v/>
      </c>
      <c r="R85" s="70">
        <f t="shared" si="11"/>
        <v>0</v>
      </c>
      <c r="S85" s="69">
        <f>IF(P85="",0,IF(F$24="",0,((Tabla1[[#This Row],[Consum (kWh)2]])*'Informació de l''edifici'!$F$30)))</f>
        <v>0</v>
      </c>
      <c r="T85" s="71" t="e">
        <f t="shared" si="6"/>
        <v>#N/A</v>
      </c>
      <c r="U85" s="63" t="e">
        <f>((($F$28-$F$29)*$F$30))*(Tabla1[[#This Row],[Coeficient]]/$F$174)</f>
        <v>#DIV/0!</v>
      </c>
      <c r="V85" s="67" t="e">
        <f>(Tabla1[[#This Row],[Coeficient]]/$F$174)*$F$22</f>
        <v>#DIV/0!</v>
      </c>
      <c r="W85" s="65" t="e">
        <f t="shared" si="8"/>
        <v>#N/A</v>
      </c>
      <c r="X85" s="46"/>
      <c r="Y85" s="13"/>
    </row>
    <row r="86" spans="1:25" ht="15.75" thickBot="1" x14ac:dyDescent="0.3">
      <c r="A86" s="7"/>
      <c r="B86" s="45"/>
      <c r="C86" s="62" t="e">
        <f t="shared" si="7"/>
        <v>#N/A</v>
      </c>
      <c r="D86" s="86"/>
      <c r="E86" s="96"/>
      <c r="F86" s="109"/>
      <c r="G86" s="88"/>
      <c r="H86" s="89"/>
      <c r="I86" s="68" t="str">
        <f t="shared" si="3"/>
        <v/>
      </c>
      <c r="J86" s="69" t="e">
        <f t="shared" si="9"/>
        <v>#N/A</v>
      </c>
      <c r="K86" s="91"/>
      <c r="L86" s="89"/>
      <c r="M86" s="68" t="str">
        <f t="shared" si="4"/>
        <v/>
      </c>
      <c r="N86" s="69">
        <f t="shared" si="10"/>
        <v>0</v>
      </c>
      <c r="O86" s="88"/>
      <c r="P86" s="89"/>
      <c r="Q86" s="68" t="str">
        <f t="shared" si="5"/>
        <v/>
      </c>
      <c r="R86" s="70">
        <f t="shared" si="11"/>
        <v>0</v>
      </c>
      <c r="S86" s="69">
        <f>IF(P86="",0,IF(F$24="",0,((Tabla1[[#This Row],[Consum (kWh)2]])*'Informació de l''edifici'!$F$30)))</f>
        <v>0</v>
      </c>
      <c r="T86" s="71" t="e">
        <f t="shared" si="6"/>
        <v>#N/A</v>
      </c>
      <c r="U86" s="63" t="e">
        <f>((($F$28-$F$29)*$F$30))*(Tabla1[[#This Row],[Coeficient]]/$F$174)</f>
        <v>#DIV/0!</v>
      </c>
      <c r="V86" s="67" t="e">
        <f>(Tabla1[[#This Row],[Coeficient]]/$F$174)*$F$22</f>
        <v>#DIV/0!</v>
      </c>
      <c r="W86" s="65" t="e">
        <f t="shared" si="8"/>
        <v>#N/A</v>
      </c>
      <c r="X86" s="46"/>
      <c r="Y86" s="13"/>
    </row>
    <row r="87" spans="1:25" ht="15.75" thickBot="1" x14ac:dyDescent="0.3">
      <c r="A87" s="7"/>
      <c r="B87" s="45"/>
      <c r="C87" s="62" t="e">
        <f t="shared" si="7"/>
        <v>#N/A</v>
      </c>
      <c r="D87" s="86"/>
      <c r="E87" s="96"/>
      <c r="F87" s="109"/>
      <c r="G87" s="88"/>
      <c r="H87" s="89"/>
      <c r="I87" s="68" t="str">
        <f t="shared" si="3"/>
        <v/>
      </c>
      <c r="J87" s="69" t="e">
        <f t="shared" si="9"/>
        <v>#N/A</v>
      </c>
      <c r="K87" s="91"/>
      <c r="L87" s="89"/>
      <c r="M87" s="68" t="str">
        <f t="shared" si="4"/>
        <v/>
      </c>
      <c r="N87" s="69">
        <f t="shared" si="10"/>
        <v>0</v>
      </c>
      <c r="O87" s="88"/>
      <c r="P87" s="89"/>
      <c r="Q87" s="68" t="str">
        <f t="shared" si="5"/>
        <v/>
      </c>
      <c r="R87" s="70">
        <f t="shared" si="11"/>
        <v>0</v>
      </c>
      <c r="S87" s="69">
        <f>IF(P87="",0,IF(F$24="",0,((Tabla1[[#This Row],[Consum (kWh)2]])*'Informació de l''edifici'!$F$30)))</f>
        <v>0</v>
      </c>
      <c r="T87" s="71" t="e">
        <f t="shared" si="6"/>
        <v>#N/A</v>
      </c>
      <c r="U87" s="63" t="e">
        <f>((($F$28-$F$29)*$F$30))*(Tabla1[[#This Row],[Coeficient]]/$F$174)</f>
        <v>#DIV/0!</v>
      </c>
      <c r="V87" s="67" t="e">
        <f>(Tabla1[[#This Row],[Coeficient]]/$F$174)*$F$22</f>
        <v>#DIV/0!</v>
      </c>
      <c r="W87" s="65" t="e">
        <f t="shared" si="8"/>
        <v>#N/A</v>
      </c>
      <c r="X87" s="46"/>
      <c r="Y87" s="13"/>
    </row>
    <row r="88" spans="1:25" ht="15.75" thickBot="1" x14ac:dyDescent="0.3">
      <c r="A88" s="7"/>
      <c r="B88" s="45"/>
      <c r="C88" s="62" t="e">
        <f t="shared" si="7"/>
        <v>#N/A</v>
      </c>
      <c r="D88" s="86"/>
      <c r="E88" s="96"/>
      <c r="F88" s="109"/>
      <c r="G88" s="88"/>
      <c r="H88" s="89"/>
      <c r="I88" s="68" t="str">
        <f t="shared" si="3"/>
        <v/>
      </c>
      <c r="J88" s="69" t="e">
        <f t="shared" si="9"/>
        <v>#N/A</v>
      </c>
      <c r="K88" s="91"/>
      <c r="L88" s="89"/>
      <c r="M88" s="68" t="str">
        <f t="shared" si="4"/>
        <v/>
      </c>
      <c r="N88" s="69">
        <f t="shared" si="10"/>
        <v>0</v>
      </c>
      <c r="O88" s="88"/>
      <c r="P88" s="89"/>
      <c r="Q88" s="68" t="str">
        <f t="shared" si="5"/>
        <v/>
      </c>
      <c r="R88" s="70">
        <f t="shared" si="11"/>
        <v>0</v>
      </c>
      <c r="S88" s="69">
        <f>IF(P88="",0,IF(F$24="",0,((Tabla1[[#This Row],[Consum (kWh)2]])*'Informació de l''edifici'!$F$30)))</f>
        <v>0</v>
      </c>
      <c r="T88" s="71" t="e">
        <f t="shared" si="6"/>
        <v>#N/A</v>
      </c>
      <c r="U88" s="63" t="e">
        <f>((($F$28-$F$29)*$F$30))*(Tabla1[[#This Row],[Coeficient]]/$F$174)</f>
        <v>#DIV/0!</v>
      </c>
      <c r="V88" s="67" t="e">
        <f>(Tabla1[[#This Row],[Coeficient]]/$F$174)*$F$22</f>
        <v>#DIV/0!</v>
      </c>
      <c r="W88" s="65" t="e">
        <f t="shared" si="8"/>
        <v>#N/A</v>
      </c>
      <c r="X88" s="46"/>
      <c r="Y88" s="13"/>
    </row>
    <row r="89" spans="1:25" ht="15.75" thickBot="1" x14ac:dyDescent="0.3">
      <c r="A89" s="7"/>
      <c r="B89" s="45"/>
      <c r="C89" s="62" t="e">
        <f t="shared" si="7"/>
        <v>#N/A</v>
      </c>
      <c r="D89" s="86"/>
      <c r="E89" s="96"/>
      <c r="F89" s="109"/>
      <c r="G89" s="88"/>
      <c r="H89" s="89"/>
      <c r="I89" s="68" t="str">
        <f t="shared" si="3"/>
        <v/>
      </c>
      <c r="J89" s="69" t="e">
        <f t="shared" si="9"/>
        <v>#N/A</v>
      </c>
      <c r="K89" s="91"/>
      <c r="L89" s="89"/>
      <c r="M89" s="68" t="str">
        <f t="shared" si="4"/>
        <v/>
      </c>
      <c r="N89" s="69">
        <f t="shared" si="10"/>
        <v>0</v>
      </c>
      <c r="O89" s="88"/>
      <c r="P89" s="89"/>
      <c r="Q89" s="68" t="str">
        <f t="shared" si="5"/>
        <v/>
      </c>
      <c r="R89" s="70">
        <f t="shared" si="11"/>
        <v>0</v>
      </c>
      <c r="S89" s="69">
        <f>IF(P89="",0,IF(F$24="",0,((Tabla1[[#This Row],[Consum (kWh)2]])*'Informació de l''edifici'!$F$30)))</f>
        <v>0</v>
      </c>
      <c r="T89" s="71" t="e">
        <f t="shared" si="6"/>
        <v>#N/A</v>
      </c>
      <c r="U89" s="63" t="e">
        <f>((($F$28-$F$29)*$F$30))*(Tabla1[[#This Row],[Coeficient]]/$F$174)</f>
        <v>#DIV/0!</v>
      </c>
      <c r="V89" s="67" t="e">
        <f>(Tabla1[[#This Row],[Coeficient]]/$F$174)*$F$22</f>
        <v>#DIV/0!</v>
      </c>
      <c r="W89" s="65" t="e">
        <f t="shared" si="8"/>
        <v>#N/A</v>
      </c>
      <c r="X89" s="46"/>
      <c r="Y89" s="13"/>
    </row>
    <row r="90" spans="1:25" ht="15.75" thickBot="1" x14ac:dyDescent="0.3">
      <c r="A90" s="7"/>
      <c r="B90" s="45"/>
      <c r="C90" s="62" t="e">
        <f t="shared" si="7"/>
        <v>#N/A</v>
      </c>
      <c r="D90" s="86"/>
      <c r="E90" s="96"/>
      <c r="F90" s="109"/>
      <c r="G90" s="88"/>
      <c r="H90" s="89"/>
      <c r="I90" s="68" t="str">
        <f t="shared" si="3"/>
        <v/>
      </c>
      <c r="J90" s="69" t="e">
        <f t="shared" si="9"/>
        <v>#N/A</v>
      </c>
      <c r="K90" s="91"/>
      <c r="L90" s="89"/>
      <c r="M90" s="68" t="str">
        <f t="shared" si="4"/>
        <v/>
      </c>
      <c r="N90" s="69">
        <f t="shared" si="10"/>
        <v>0</v>
      </c>
      <c r="O90" s="88"/>
      <c r="P90" s="89"/>
      <c r="Q90" s="68" t="str">
        <f t="shared" si="5"/>
        <v/>
      </c>
      <c r="R90" s="70">
        <f t="shared" si="11"/>
        <v>0</v>
      </c>
      <c r="S90" s="69">
        <f>IF(P90="",0,IF(F$24="",0,((Tabla1[[#This Row],[Consum (kWh)2]])*'Informació de l''edifici'!$F$30)))</f>
        <v>0</v>
      </c>
      <c r="T90" s="71" t="e">
        <f t="shared" si="6"/>
        <v>#N/A</v>
      </c>
      <c r="U90" s="63" t="e">
        <f>((($F$28-$F$29)*$F$30))*(Tabla1[[#This Row],[Coeficient]]/$F$174)</f>
        <v>#DIV/0!</v>
      </c>
      <c r="V90" s="67" t="e">
        <f>(Tabla1[[#This Row],[Coeficient]]/$F$174)*$F$22</f>
        <v>#DIV/0!</v>
      </c>
      <c r="W90" s="65" t="e">
        <f t="shared" si="8"/>
        <v>#N/A</v>
      </c>
      <c r="X90" s="46"/>
      <c r="Y90" s="13"/>
    </row>
    <row r="91" spans="1:25" ht="15.75" thickBot="1" x14ac:dyDescent="0.3">
      <c r="A91" s="7"/>
      <c r="B91" s="45"/>
      <c r="C91" s="62" t="e">
        <f t="shared" si="7"/>
        <v>#N/A</v>
      </c>
      <c r="D91" s="86"/>
      <c r="E91" s="96"/>
      <c r="F91" s="109"/>
      <c r="G91" s="88"/>
      <c r="H91" s="89"/>
      <c r="I91" s="68" t="str">
        <f t="shared" si="3"/>
        <v/>
      </c>
      <c r="J91" s="69" t="e">
        <f t="shared" si="9"/>
        <v>#N/A</v>
      </c>
      <c r="K91" s="91"/>
      <c r="L91" s="89"/>
      <c r="M91" s="68" t="str">
        <f t="shared" si="4"/>
        <v/>
      </c>
      <c r="N91" s="69">
        <f t="shared" si="10"/>
        <v>0</v>
      </c>
      <c r="O91" s="88"/>
      <c r="P91" s="89"/>
      <c r="Q91" s="68" t="str">
        <f t="shared" si="5"/>
        <v/>
      </c>
      <c r="R91" s="70">
        <f t="shared" si="11"/>
        <v>0</v>
      </c>
      <c r="S91" s="69">
        <f>IF(P91="",0,IF(F$24="",0,((Tabla1[[#This Row],[Consum (kWh)2]])*'Informació de l''edifici'!$F$30)))</f>
        <v>0</v>
      </c>
      <c r="T91" s="71" t="e">
        <f t="shared" si="6"/>
        <v>#N/A</v>
      </c>
      <c r="U91" s="63" t="e">
        <f>((($F$28-$F$29)*$F$30))*(Tabla1[[#This Row],[Coeficient]]/$F$174)</f>
        <v>#DIV/0!</v>
      </c>
      <c r="V91" s="67" t="e">
        <f>(Tabla1[[#This Row],[Coeficient]]/$F$174)*$F$22</f>
        <v>#DIV/0!</v>
      </c>
      <c r="W91" s="65" t="e">
        <f t="shared" si="8"/>
        <v>#N/A</v>
      </c>
      <c r="X91" s="46"/>
      <c r="Y91" s="13"/>
    </row>
    <row r="92" spans="1:25" ht="15.75" thickBot="1" x14ac:dyDescent="0.3">
      <c r="A92" s="7"/>
      <c r="B92" s="45"/>
      <c r="C92" s="62" t="e">
        <f t="shared" si="7"/>
        <v>#N/A</v>
      </c>
      <c r="D92" s="86"/>
      <c r="E92" s="96"/>
      <c r="F92" s="109"/>
      <c r="G92" s="88"/>
      <c r="H92" s="89"/>
      <c r="I92" s="68" t="str">
        <f t="shared" si="3"/>
        <v/>
      </c>
      <c r="J92" s="69" t="e">
        <f t="shared" si="9"/>
        <v>#N/A</v>
      </c>
      <c r="K92" s="91"/>
      <c r="L92" s="89"/>
      <c r="M92" s="68" t="str">
        <f t="shared" si="4"/>
        <v/>
      </c>
      <c r="N92" s="69">
        <f t="shared" si="10"/>
        <v>0</v>
      </c>
      <c r="O92" s="88"/>
      <c r="P92" s="89"/>
      <c r="Q92" s="68" t="str">
        <f t="shared" si="5"/>
        <v/>
      </c>
      <c r="R92" s="70">
        <f t="shared" si="11"/>
        <v>0</v>
      </c>
      <c r="S92" s="69">
        <f>IF(P92="",0,IF(F$24="",0,((Tabla1[[#This Row],[Consum (kWh)2]])*'Informació de l''edifici'!$F$30)))</f>
        <v>0</v>
      </c>
      <c r="T92" s="71" t="e">
        <f t="shared" si="6"/>
        <v>#N/A</v>
      </c>
      <c r="U92" s="63" t="e">
        <f>((($F$28-$F$29)*$F$30))*(Tabla1[[#This Row],[Coeficient]]/$F$174)</f>
        <v>#DIV/0!</v>
      </c>
      <c r="V92" s="67" t="e">
        <f>(Tabla1[[#This Row],[Coeficient]]/$F$174)*$F$22</f>
        <v>#DIV/0!</v>
      </c>
      <c r="W92" s="65" t="e">
        <f t="shared" si="8"/>
        <v>#N/A</v>
      </c>
      <c r="X92" s="46"/>
      <c r="Y92" s="13"/>
    </row>
    <row r="93" spans="1:25" ht="15.75" thickBot="1" x14ac:dyDescent="0.3">
      <c r="A93" s="7"/>
      <c r="B93" s="45"/>
      <c r="C93" s="62" t="e">
        <f t="shared" si="7"/>
        <v>#N/A</v>
      </c>
      <c r="D93" s="86"/>
      <c r="E93" s="96"/>
      <c r="F93" s="109"/>
      <c r="G93" s="88"/>
      <c r="H93" s="89"/>
      <c r="I93" s="68" t="str">
        <f t="shared" si="3"/>
        <v/>
      </c>
      <c r="J93" s="69" t="e">
        <f t="shared" si="9"/>
        <v>#N/A</v>
      </c>
      <c r="K93" s="91"/>
      <c r="L93" s="89"/>
      <c r="M93" s="68" t="str">
        <f t="shared" si="4"/>
        <v/>
      </c>
      <c r="N93" s="69">
        <f t="shared" si="10"/>
        <v>0</v>
      </c>
      <c r="O93" s="88"/>
      <c r="P93" s="89"/>
      <c r="Q93" s="68" t="str">
        <f t="shared" si="5"/>
        <v/>
      </c>
      <c r="R93" s="70">
        <f t="shared" si="11"/>
        <v>0</v>
      </c>
      <c r="S93" s="69">
        <f>IF(P93="",0,IF(F$24="",0,((Tabla1[[#This Row],[Consum (kWh)2]])*'Informació de l''edifici'!$F$30)))</f>
        <v>0</v>
      </c>
      <c r="T93" s="71" t="e">
        <f t="shared" si="6"/>
        <v>#N/A</v>
      </c>
      <c r="U93" s="63" t="e">
        <f>((($F$28-$F$29)*$F$30))*(Tabla1[[#This Row],[Coeficient]]/$F$174)</f>
        <v>#DIV/0!</v>
      </c>
      <c r="V93" s="67" t="e">
        <f>(Tabla1[[#This Row],[Coeficient]]/$F$174)*$F$22</f>
        <v>#DIV/0!</v>
      </c>
      <c r="W93" s="65" t="e">
        <f t="shared" si="8"/>
        <v>#N/A</v>
      </c>
      <c r="X93" s="46"/>
      <c r="Y93" s="13"/>
    </row>
    <row r="94" spans="1:25" ht="15.75" thickBot="1" x14ac:dyDescent="0.3">
      <c r="A94" s="7"/>
      <c r="B94" s="45"/>
      <c r="C94" s="62" t="e">
        <f t="shared" si="7"/>
        <v>#N/A</v>
      </c>
      <c r="D94" s="86"/>
      <c r="E94" s="96"/>
      <c r="F94" s="109"/>
      <c r="G94" s="88"/>
      <c r="H94" s="89"/>
      <c r="I94" s="68" t="str">
        <f t="shared" si="3"/>
        <v/>
      </c>
      <c r="J94" s="69" t="e">
        <f t="shared" si="9"/>
        <v>#N/A</v>
      </c>
      <c r="K94" s="91"/>
      <c r="L94" s="89"/>
      <c r="M94" s="68" t="str">
        <f t="shared" si="4"/>
        <v/>
      </c>
      <c r="N94" s="69">
        <f t="shared" si="10"/>
        <v>0</v>
      </c>
      <c r="O94" s="88"/>
      <c r="P94" s="89"/>
      <c r="Q94" s="68" t="str">
        <f t="shared" si="5"/>
        <v/>
      </c>
      <c r="R94" s="70">
        <f t="shared" si="11"/>
        <v>0</v>
      </c>
      <c r="S94" s="69">
        <f>IF(P94="",0,IF(F$24="",0,((Tabla1[[#This Row],[Consum (kWh)2]])*'Informació de l''edifici'!$F$30)))</f>
        <v>0</v>
      </c>
      <c r="T94" s="71" t="e">
        <f t="shared" si="6"/>
        <v>#N/A</v>
      </c>
      <c r="U94" s="63" t="e">
        <f>((($F$28-$F$29)*$F$30))*(Tabla1[[#This Row],[Coeficient]]/$F$174)</f>
        <v>#DIV/0!</v>
      </c>
      <c r="V94" s="67" t="e">
        <f>(Tabla1[[#This Row],[Coeficient]]/$F$174)*$F$22</f>
        <v>#DIV/0!</v>
      </c>
      <c r="W94" s="65" t="e">
        <f t="shared" si="8"/>
        <v>#N/A</v>
      </c>
      <c r="X94" s="46"/>
      <c r="Y94" s="13"/>
    </row>
    <row r="95" spans="1:25" ht="15.75" thickBot="1" x14ac:dyDescent="0.3">
      <c r="A95" s="7"/>
      <c r="B95" s="45"/>
      <c r="C95" s="62" t="e">
        <f t="shared" si="7"/>
        <v>#N/A</v>
      </c>
      <c r="D95" s="86"/>
      <c r="E95" s="96"/>
      <c r="F95" s="109"/>
      <c r="G95" s="88"/>
      <c r="H95" s="89"/>
      <c r="I95" s="68" t="str">
        <f t="shared" si="3"/>
        <v/>
      </c>
      <c r="J95" s="69" t="e">
        <f t="shared" si="9"/>
        <v>#N/A</v>
      </c>
      <c r="K95" s="91"/>
      <c r="L95" s="89"/>
      <c r="M95" s="68" t="str">
        <f t="shared" si="4"/>
        <v/>
      </c>
      <c r="N95" s="69">
        <f t="shared" si="10"/>
        <v>0</v>
      </c>
      <c r="O95" s="88"/>
      <c r="P95" s="89"/>
      <c r="Q95" s="68" t="str">
        <f t="shared" si="5"/>
        <v/>
      </c>
      <c r="R95" s="70">
        <f t="shared" si="11"/>
        <v>0</v>
      </c>
      <c r="S95" s="69">
        <f>IF(P95="",0,IF(F$24="",0,((Tabla1[[#This Row],[Consum (kWh)2]])*'Informació de l''edifici'!$F$30)))</f>
        <v>0</v>
      </c>
      <c r="T95" s="71" t="e">
        <f t="shared" si="6"/>
        <v>#N/A</v>
      </c>
      <c r="U95" s="63" t="e">
        <f>((($F$28-$F$29)*$F$30))*(Tabla1[[#This Row],[Coeficient]]/$F$174)</f>
        <v>#DIV/0!</v>
      </c>
      <c r="V95" s="67" t="e">
        <f>(Tabla1[[#This Row],[Coeficient]]/$F$174)*$F$22</f>
        <v>#DIV/0!</v>
      </c>
      <c r="W95" s="65" t="e">
        <f t="shared" si="8"/>
        <v>#N/A</v>
      </c>
      <c r="X95" s="46"/>
      <c r="Y95" s="13"/>
    </row>
    <row r="96" spans="1:25" ht="15.75" thickBot="1" x14ac:dyDescent="0.3">
      <c r="A96" s="7"/>
      <c r="B96" s="45"/>
      <c r="C96" s="62" t="e">
        <f t="shared" si="7"/>
        <v>#N/A</v>
      </c>
      <c r="D96" s="86"/>
      <c r="E96" s="96"/>
      <c r="F96" s="109"/>
      <c r="G96" s="88"/>
      <c r="H96" s="89"/>
      <c r="I96" s="68" t="str">
        <f t="shared" si="3"/>
        <v/>
      </c>
      <c r="J96" s="69" t="e">
        <f t="shared" si="9"/>
        <v>#N/A</v>
      </c>
      <c r="K96" s="91"/>
      <c r="L96" s="89"/>
      <c r="M96" s="68" t="str">
        <f t="shared" si="4"/>
        <v/>
      </c>
      <c r="N96" s="69">
        <f t="shared" si="10"/>
        <v>0</v>
      </c>
      <c r="O96" s="88"/>
      <c r="P96" s="89"/>
      <c r="Q96" s="68" t="str">
        <f t="shared" si="5"/>
        <v/>
      </c>
      <c r="R96" s="70">
        <f t="shared" si="11"/>
        <v>0</v>
      </c>
      <c r="S96" s="69">
        <f>IF(P96="",0,IF(F$24="",0,((Tabla1[[#This Row],[Consum (kWh)2]])*'Informació de l''edifici'!$F$30)))</f>
        <v>0</v>
      </c>
      <c r="T96" s="71" t="e">
        <f t="shared" si="6"/>
        <v>#N/A</v>
      </c>
      <c r="U96" s="63" t="e">
        <f>((($F$28-$F$29)*$F$30))*(Tabla1[[#This Row],[Coeficient]]/$F$174)</f>
        <v>#DIV/0!</v>
      </c>
      <c r="V96" s="67" t="e">
        <f>(Tabla1[[#This Row],[Coeficient]]/$F$174)*$F$22</f>
        <v>#DIV/0!</v>
      </c>
      <c r="W96" s="65" t="e">
        <f t="shared" si="8"/>
        <v>#N/A</v>
      </c>
      <c r="X96" s="46"/>
      <c r="Y96" s="13"/>
    </row>
    <row r="97" spans="1:25" ht="15.75" thickBot="1" x14ac:dyDescent="0.3">
      <c r="A97" s="7"/>
      <c r="B97" s="45"/>
      <c r="C97" s="62" t="e">
        <f t="shared" si="7"/>
        <v>#N/A</v>
      </c>
      <c r="D97" s="86"/>
      <c r="E97" s="96"/>
      <c r="F97" s="109"/>
      <c r="G97" s="88"/>
      <c r="H97" s="89"/>
      <c r="I97" s="68" t="str">
        <f t="shared" si="3"/>
        <v/>
      </c>
      <c r="J97" s="69" t="e">
        <f t="shared" si="9"/>
        <v>#N/A</v>
      </c>
      <c r="K97" s="91"/>
      <c r="L97" s="89"/>
      <c r="M97" s="68" t="str">
        <f t="shared" si="4"/>
        <v/>
      </c>
      <c r="N97" s="69">
        <f t="shared" si="10"/>
        <v>0</v>
      </c>
      <c r="O97" s="88"/>
      <c r="P97" s="89"/>
      <c r="Q97" s="68" t="str">
        <f t="shared" si="5"/>
        <v/>
      </c>
      <c r="R97" s="70">
        <f t="shared" si="11"/>
        <v>0</v>
      </c>
      <c r="S97" s="69">
        <f>IF(P97="",0,IF(F$24="",0,((Tabla1[[#This Row],[Consum (kWh)2]])*'Informació de l''edifici'!$F$30)))</f>
        <v>0</v>
      </c>
      <c r="T97" s="71" t="e">
        <f t="shared" si="6"/>
        <v>#N/A</v>
      </c>
      <c r="U97" s="63" t="e">
        <f>((($F$28-$F$29)*$F$30))*(Tabla1[[#This Row],[Coeficient]]/$F$174)</f>
        <v>#DIV/0!</v>
      </c>
      <c r="V97" s="67" t="e">
        <f>(Tabla1[[#This Row],[Coeficient]]/$F$174)*$F$22</f>
        <v>#DIV/0!</v>
      </c>
      <c r="W97" s="65" t="e">
        <f t="shared" si="8"/>
        <v>#N/A</v>
      </c>
      <c r="X97" s="46"/>
      <c r="Y97" s="13"/>
    </row>
    <row r="98" spans="1:25" ht="15.75" thickBot="1" x14ac:dyDescent="0.3">
      <c r="A98" s="7"/>
      <c r="B98" s="45"/>
      <c r="C98" s="62" t="e">
        <f t="shared" si="7"/>
        <v>#N/A</v>
      </c>
      <c r="D98" s="86"/>
      <c r="E98" s="96"/>
      <c r="F98" s="109"/>
      <c r="G98" s="88"/>
      <c r="H98" s="89"/>
      <c r="I98" s="68" t="str">
        <f t="shared" si="3"/>
        <v/>
      </c>
      <c r="J98" s="69" t="e">
        <f t="shared" si="9"/>
        <v>#N/A</v>
      </c>
      <c r="K98" s="91"/>
      <c r="L98" s="89"/>
      <c r="M98" s="68" t="str">
        <f t="shared" si="4"/>
        <v/>
      </c>
      <c r="N98" s="69">
        <f t="shared" si="10"/>
        <v>0</v>
      </c>
      <c r="O98" s="88"/>
      <c r="P98" s="89"/>
      <c r="Q98" s="68" t="str">
        <f t="shared" si="5"/>
        <v/>
      </c>
      <c r="R98" s="70">
        <f t="shared" si="11"/>
        <v>0</v>
      </c>
      <c r="S98" s="69">
        <f>IF(P98="",0,IF(F$24="",0,((Tabla1[[#This Row],[Consum (kWh)2]])*'Informació de l''edifici'!$F$30)))</f>
        <v>0</v>
      </c>
      <c r="T98" s="71" t="e">
        <f t="shared" si="6"/>
        <v>#N/A</v>
      </c>
      <c r="U98" s="63" t="e">
        <f>((($F$28-$F$29)*$F$30))*(Tabla1[[#This Row],[Coeficient]]/$F$174)</f>
        <v>#DIV/0!</v>
      </c>
      <c r="V98" s="67" t="e">
        <f>(Tabla1[[#This Row],[Coeficient]]/$F$174)*$F$22</f>
        <v>#DIV/0!</v>
      </c>
      <c r="W98" s="65" t="e">
        <f t="shared" si="8"/>
        <v>#N/A</v>
      </c>
      <c r="X98" s="46"/>
      <c r="Y98" s="13"/>
    </row>
    <row r="99" spans="1:25" ht="15.75" thickBot="1" x14ac:dyDescent="0.3">
      <c r="A99" s="7"/>
      <c r="B99" s="45"/>
      <c r="C99" s="62" t="e">
        <f t="shared" si="7"/>
        <v>#N/A</v>
      </c>
      <c r="D99" s="86"/>
      <c r="E99" s="96"/>
      <c r="F99" s="109"/>
      <c r="G99" s="88"/>
      <c r="H99" s="89"/>
      <c r="I99" s="68" t="str">
        <f t="shared" si="3"/>
        <v/>
      </c>
      <c r="J99" s="69" t="e">
        <f t="shared" si="9"/>
        <v>#N/A</v>
      </c>
      <c r="K99" s="91"/>
      <c r="L99" s="89"/>
      <c r="M99" s="68" t="str">
        <f t="shared" si="4"/>
        <v/>
      </c>
      <c r="N99" s="69">
        <f t="shared" si="10"/>
        <v>0</v>
      </c>
      <c r="O99" s="88"/>
      <c r="P99" s="89"/>
      <c r="Q99" s="68" t="str">
        <f t="shared" si="5"/>
        <v/>
      </c>
      <c r="R99" s="70">
        <f t="shared" si="11"/>
        <v>0</v>
      </c>
      <c r="S99" s="69">
        <f>IF(P99="",0,IF(F$24="",0,((Tabla1[[#This Row],[Consum (kWh)2]])*'Informació de l''edifici'!$F$30)))</f>
        <v>0</v>
      </c>
      <c r="T99" s="71" t="e">
        <f t="shared" si="6"/>
        <v>#N/A</v>
      </c>
      <c r="U99" s="63" t="e">
        <f>((($F$28-$F$29)*$F$30))*(Tabla1[[#This Row],[Coeficient]]/$F$174)</f>
        <v>#DIV/0!</v>
      </c>
      <c r="V99" s="67" t="e">
        <f>(Tabla1[[#This Row],[Coeficient]]/$F$174)*$F$22</f>
        <v>#DIV/0!</v>
      </c>
      <c r="W99" s="65" t="e">
        <f t="shared" si="8"/>
        <v>#N/A</v>
      </c>
      <c r="X99" s="46"/>
      <c r="Y99" s="13"/>
    </row>
    <row r="100" spans="1:25" ht="15.75" thickBot="1" x14ac:dyDescent="0.3">
      <c r="A100" s="7"/>
      <c r="B100" s="45"/>
      <c r="C100" s="62" t="e">
        <f t="shared" si="7"/>
        <v>#N/A</v>
      </c>
      <c r="D100" s="86"/>
      <c r="E100" s="96"/>
      <c r="F100" s="109"/>
      <c r="G100" s="88"/>
      <c r="H100" s="89"/>
      <c r="I100" s="68" t="str">
        <f t="shared" si="3"/>
        <v/>
      </c>
      <c r="J100" s="69" t="e">
        <f t="shared" si="9"/>
        <v>#N/A</v>
      </c>
      <c r="K100" s="91"/>
      <c r="L100" s="89"/>
      <c r="M100" s="68" t="str">
        <f t="shared" si="4"/>
        <v/>
      </c>
      <c r="N100" s="69">
        <f t="shared" si="10"/>
        <v>0</v>
      </c>
      <c r="O100" s="88"/>
      <c r="P100" s="89"/>
      <c r="Q100" s="68" t="str">
        <f t="shared" si="5"/>
        <v/>
      </c>
      <c r="R100" s="70">
        <f t="shared" si="11"/>
        <v>0</v>
      </c>
      <c r="S100" s="69">
        <f>IF(P100="",0,IF(F$24="",0,((Tabla1[[#This Row],[Consum (kWh)2]])*'Informació de l''edifici'!$F$30)))</f>
        <v>0</v>
      </c>
      <c r="T100" s="71" t="e">
        <f t="shared" si="6"/>
        <v>#N/A</v>
      </c>
      <c r="U100" s="63" t="e">
        <f>((($F$28-$F$29)*$F$30))*(Tabla1[[#This Row],[Coeficient]]/$F$174)</f>
        <v>#DIV/0!</v>
      </c>
      <c r="V100" s="67" t="e">
        <f>(Tabla1[[#This Row],[Coeficient]]/$F$174)*$F$22</f>
        <v>#DIV/0!</v>
      </c>
      <c r="W100" s="65" t="e">
        <f t="shared" si="8"/>
        <v>#N/A</v>
      </c>
      <c r="X100" s="46"/>
      <c r="Y100" s="13"/>
    </row>
    <row r="101" spans="1:25" ht="15.75" thickBot="1" x14ac:dyDescent="0.3">
      <c r="A101" s="7"/>
      <c r="B101" s="45"/>
      <c r="C101" s="62" t="e">
        <f t="shared" si="7"/>
        <v>#N/A</v>
      </c>
      <c r="D101" s="86"/>
      <c r="E101" s="96"/>
      <c r="F101" s="109"/>
      <c r="G101" s="88"/>
      <c r="H101" s="89"/>
      <c r="I101" s="68" t="str">
        <f t="shared" si="3"/>
        <v/>
      </c>
      <c r="J101" s="69" t="e">
        <f t="shared" si="9"/>
        <v>#N/A</v>
      </c>
      <c r="K101" s="91"/>
      <c r="L101" s="89"/>
      <c r="M101" s="68" t="str">
        <f t="shared" si="4"/>
        <v/>
      </c>
      <c r="N101" s="69">
        <f t="shared" si="10"/>
        <v>0</v>
      </c>
      <c r="O101" s="88"/>
      <c r="P101" s="89"/>
      <c r="Q101" s="68" t="str">
        <f t="shared" si="5"/>
        <v/>
      </c>
      <c r="R101" s="70">
        <f t="shared" si="11"/>
        <v>0</v>
      </c>
      <c r="S101" s="69">
        <f>IF(P101="",0,IF(F$24="",0,((Tabla1[[#This Row],[Consum (kWh)2]])*'Informació de l''edifici'!$F$30)))</f>
        <v>0</v>
      </c>
      <c r="T101" s="71" t="e">
        <f t="shared" si="6"/>
        <v>#N/A</v>
      </c>
      <c r="U101" s="63" t="e">
        <f>((($F$28-$F$29)*$F$30))*(Tabla1[[#This Row],[Coeficient]]/$F$174)</f>
        <v>#DIV/0!</v>
      </c>
      <c r="V101" s="67" t="e">
        <f>(Tabla1[[#This Row],[Coeficient]]/$F$174)*$F$22</f>
        <v>#DIV/0!</v>
      </c>
      <c r="W101" s="65" t="e">
        <f t="shared" si="8"/>
        <v>#N/A</v>
      </c>
      <c r="X101" s="46"/>
      <c r="Y101" s="13"/>
    </row>
    <row r="102" spans="1:25" ht="15.75" thickBot="1" x14ac:dyDescent="0.3">
      <c r="A102" s="7"/>
      <c r="B102" s="45"/>
      <c r="C102" s="62" t="e">
        <f t="shared" si="7"/>
        <v>#N/A</v>
      </c>
      <c r="D102" s="86"/>
      <c r="E102" s="96"/>
      <c r="F102" s="109"/>
      <c r="G102" s="88"/>
      <c r="H102" s="89"/>
      <c r="I102" s="68" t="str">
        <f t="shared" si="3"/>
        <v/>
      </c>
      <c r="J102" s="69" t="e">
        <f t="shared" si="9"/>
        <v>#N/A</v>
      </c>
      <c r="K102" s="91"/>
      <c r="L102" s="89"/>
      <c r="M102" s="68" t="str">
        <f t="shared" si="4"/>
        <v/>
      </c>
      <c r="N102" s="69">
        <f t="shared" si="10"/>
        <v>0</v>
      </c>
      <c r="O102" s="88"/>
      <c r="P102" s="89"/>
      <c r="Q102" s="68" t="str">
        <f t="shared" si="5"/>
        <v/>
      </c>
      <c r="R102" s="70">
        <f t="shared" si="11"/>
        <v>0</v>
      </c>
      <c r="S102" s="69">
        <f>IF(P102="",0,IF(F$24="",0,((Tabla1[[#This Row],[Consum (kWh)2]])*'Informació de l''edifici'!$F$30)))</f>
        <v>0</v>
      </c>
      <c r="T102" s="71" t="e">
        <f t="shared" si="6"/>
        <v>#N/A</v>
      </c>
      <c r="U102" s="63" t="e">
        <f>((($F$28-$F$29)*$F$30))*(Tabla1[[#This Row],[Coeficient]]/$F$174)</f>
        <v>#DIV/0!</v>
      </c>
      <c r="V102" s="67" t="e">
        <f>(Tabla1[[#This Row],[Coeficient]]/$F$174)*$F$22</f>
        <v>#DIV/0!</v>
      </c>
      <c r="W102" s="65" t="e">
        <f t="shared" si="8"/>
        <v>#N/A</v>
      </c>
      <c r="X102" s="46"/>
      <c r="Y102" s="13"/>
    </row>
    <row r="103" spans="1:25" ht="15.75" thickBot="1" x14ac:dyDescent="0.3">
      <c r="A103" s="7"/>
      <c r="B103" s="45"/>
      <c r="C103" s="62" t="e">
        <f t="shared" si="7"/>
        <v>#N/A</v>
      </c>
      <c r="D103" s="86"/>
      <c r="E103" s="96"/>
      <c r="F103" s="109"/>
      <c r="G103" s="88"/>
      <c r="H103" s="89"/>
      <c r="I103" s="68" t="str">
        <f t="shared" si="3"/>
        <v/>
      </c>
      <c r="J103" s="69" t="e">
        <f t="shared" si="9"/>
        <v>#N/A</v>
      </c>
      <c r="K103" s="91"/>
      <c r="L103" s="89"/>
      <c r="M103" s="68" t="str">
        <f t="shared" si="4"/>
        <v/>
      </c>
      <c r="N103" s="69">
        <f t="shared" si="10"/>
        <v>0</v>
      </c>
      <c r="O103" s="88"/>
      <c r="P103" s="89"/>
      <c r="Q103" s="68" t="str">
        <f t="shared" si="5"/>
        <v/>
      </c>
      <c r="R103" s="70">
        <f t="shared" si="11"/>
        <v>0</v>
      </c>
      <c r="S103" s="69">
        <f>IF(P103="",0,IF(F$24="",0,((Tabla1[[#This Row],[Consum (kWh)2]])*'Informació de l''edifici'!$F$30)))</f>
        <v>0</v>
      </c>
      <c r="T103" s="71" t="e">
        <f t="shared" si="6"/>
        <v>#N/A</v>
      </c>
      <c r="U103" s="63" t="e">
        <f>((($F$28-$F$29)*$F$30))*(Tabla1[[#This Row],[Coeficient]]/$F$174)</f>
        <v>#DIV/0!</v>
      </c>
      <c r="V103" s="67" t="e">
        <f>(Tabla1[[#This Row],[Coeficient]]/$F$174)*$F$22</f>
        <v>#DIV/0!</v>
      </c>
      <c r="W103" s="65" t="e">
        <f t="shared" si="8"/>
        <v>#N/A</v>
      </c>
      <c r="X103" s="46"/>
      <c r="Y103" s="13"/>
    </row>
    <row r="104" spans="1:25" ht="15.75" thickBot="1" x14ac:dyDescent="0.3">
      <c r="A104" s="7"/>
      <c r="B104" s="45"/>
      <c r="C104" s="62" t="e">
        <f t="shared" si="7"/>
        <v>#N/A</v>
      </c>
      <c r="D104" s="86"/>
      <c r="E104" s="96"/>
      <c r="F104" s="109"/>
      <c r="G104" s="88"/>
      <c r="H104" s="89"/>
      <c r="I104" s="68" t="str">
        <f t="shared" si="3"/>
        <v/>
      </c>
      <c r="J104" s="69" t="e">
        <f t="shared" si="9"/>
        <v>#N/A</v>
      </c>
      <c r="K104" s="91"/>
      <c r="L104" s="89"/>
      <c r="M104" s="68" t="str">
        <f t="shared" si="4"/>
        <v/>
      </c>
      <c r="N104" s="69">
        <f t="shared" si="10"/>
        <v>0</v>
      </c>
      <c r="O104" s="88"/>
      <c r="P104" s="89"/>
      <c r="Q104" s="68" t="str">
        <f t="shared" si="5"/>
        <v/>
      </c>
      <c r="R104" s="70">
        <f t="shared" si="11"/>
        <v>0</v>
      </c>
      <c r="S104" s="69">
        <f>IF(P104="",0,IF(F$24="",0,((Tabla1[[#This Row],[Consum (kWh)2]])*'Informació de l''edifici'!$F$30)))</f>
        <v>0</v>
      </c>
      <c r="T104" s="71" t="e">
        <f t="shared" si="6"/>
        <v>#N/A</v>
      </c>
      <c r="U104" s="63" t="e">
        <f>((($F$28-$F$29)*$F$30))*(Tabla1[[#This Row],[Coeficient]]/$F$174)</f>
        <v>#DIV/0!</v>
      </c>
      <c r="V104" s="67" t="e">
        <f>(Tabla1[[#This Row],[Coeficient]]/$F$174)*$F$22</f>
        <v>#DIV/0!</v>
      </c>
      <c r="W104" s="65" t="e">
        <f t="shared" si="8"/>
        <v>#N/A</v>
      </c>
      <c r="X104" s="46"/>
      <c r="Y104" s="13"/>
    </row>
    <row r="105" spans="1:25" ht="15.75" thickBot="1" x14ac:dyDescent="0.3">
      <c r="A105" s="7"/>
      <c r="B105" s="45"/>
      <c r="C105" s="62" t="e">
        <f t="shared" si="7"/>
        <v>#N/A</v>
      </c>
      <c r="D105" s="86"/>
      <c r="E105" s="96"/>
      <c r="F105" s="109"/>
      <c r="G105" s="88"/>
      <c r="H105" s="89"/>
      <c r="I105" s="68" t="str">
        <f t="shared" si="3"/>
        <v/>
      </c>
      <c r="J105" s="69" t="e">
        <f t="shared" si="9"/>
        <v>#N/A</v>
      </c>
      <c r="K105" s="91"/>
      <c r="L105" s="89"/>
      <c r="M105" s="68" t="str">
        <f t="shared" si="4"/>
        <v/>
      </c>
      <c r="N105" s="69">
        <f t="shared" si="10"/>
        <v>0</v>
      </c>
      <c r="O105" s="88"/>
      <c r="P105" s="89"/>
      <c r="Q105" s="68" t="str">
        <f t="shared" si="5"/>
        <v/>
      </c>
      <c r="R105" s="70">
        <f t="shared" si="11"/>
        <v>0</v>
      </c>
      <c r="S105" s="69">
        <f>IF(P105="",0,IF(F$24="",0,((Tabla1[[#This Row],[Consum (kWh)2]])*'Informació de l''edifici'!$F$30)))</f>
        <v>0</v>
      </c>
      <c r="T105" s="71" t="e">
        <f t="shared" si="6"/>
        <v>#N/A</v>
      </c>
      <c r="U105" s="63" t="e">
        <f>((($F$28-$F$29)*$F$30))*(Tabla1[[#This Row],[Coeficient]]/$F$174)</f>
        <v>#DIV/0!</v>
      </c>
      <c r="V105" s="67" t="e">
        <f>(Tabla1[[#This Row],[Coeficient]]/$F$174)*$F$22</f>
        <v>#DIV/0!</v>
      </c>
      <c r="W105" s="65" t="e">
        <f t="shared" si="8"/>
        <v>#N/A</v>
      </c>
      <c r="X105" s="46"/>
      <c r="Y105" s="13"/>
    </row>
    <row r="106" spans="1:25" ht="15.75" thickBot="1" x14ac:dyDescent="0.3">
      <c r="A106" s="7"/>
      <c r="B106" s="45"/>
      <c r="C106" s="62" t="e">
        <f t="shared" si="7"/>
        <v>#N/A</v>
      </c>
      <c r="D106" s="86"/>
      <c r="E106" s="96"/>
      <c r="F106" s="109"/>
      <c r="G106" s="88"/>
      <c r="H106" s="89"/>
      <c r="I106" s="68" t="str">
        <f t="shared" si="3"/>
        <v/>
      </c>
      <c r="J106" s="69" t="e">
        <f t="shared" si="9"/>
        <v>#N/A</v>
      </c>
      <c r="K106" s="91"/>
      <c r="L106" s="89"/>
      <c r="M106" s="68" t="str">
        <f t="shared" si="4"/>
        <v/>
      </c>
      <c r="N106" s="69">
        <f t="shared" si="10"/>
        <v>0</v>
      </c>
      <c r="O106" s="88"/>
      <c r="P106" s="89"/>
      <c r="Q106" s="68" t="str">
        <f t="shared" si="5"/>
        <v/>
      </c>
      <c r="R106" s="70">
        <f t="shared" si="11"/>
        <v>0</v>
      </c>
      <c r="S106" s="69">
        <f>IF(P106="",0,IF(F$24="",0,((Tabla1[[#This Row],[Consum (kWh)2]])*'Informació de l''edifici'!$F$30)))</f>
        <v>0</v>
      </c>
      <c r="T106" s="71" t="e">
        <f t="shared" si="6"/>
        <v>#N/A</v>
      </c>
      <c r="U106" s="63" t="e">
        <f>((($F$28-$F$29)*$F$30))*(Tabla1[[#This Row],[Coeficient]]/$F$174)</f>
        <v>#DIV/0!</v>
      </c>
      <c r="V106" s="67" t="e">
        <f>(Tabla1[[#This Row],[Coeficient]]/$F$174)*$F$22</f>
        <v>#DIV/0!</v>
      </c>
      <c r="W106" s="65" t="e">
        <f t="shared" si="8"/>
        <v>#N/A</v>
      </c>
      <c r="X106" s="46"/>
      <c r="Y106" s="13"/>
    </row>
    <row r="107" spans="1:25" ht="15.75" thickBot="1" x14ac:dyDescent="0.3">
      <c r="A107" s="7"/>
      <c r="B107" s="45"/>
      <c r="C107" s="62" t="e">
        <f t="shared" si="7"/>
        <v>#N/A</v>
      </c>
      <c r="D107" s="86"/>
      <c r="E107" s="96"/>
      <c r="F107" s="109"/>
      <c r="G107" s="88"/>
      <c r="H107" s="89"/>
      <c r="I107" s="68" t="str">
        <f t="shared" si="3"/>
        <v/>
      </c>
      <c r="J107" s="69" t="e">
        <f t="shared" ref="J107:J138" si="12">IF(H107="",NA(),IF(F$24="",0,I107*(F$30)))</f>
        <v>#N/A</v>
      </c>
      <c r="K107" s="91"/>
      <c r="L107" s="89"/>
      <c r="M107" s="68" t="str">
        <f t="shared" si="4"/>
        <v/>
      </c>
      <c r="N107" s="69">
        <f t="shared" ref="N107:N138" si="13">IF(L107="",0,IF(F$24="",0,M107*(F$30)))</f>
        <v>0</v>
      </c>
      <c r="O107" s="88"/>
      <c r="P107" s="89"/>
      <c r="Q107" s="68" t="str">
        <f t="shared" si="5"/>
        <v/>
      </c>
      <c r="R107" s="70">
        <f t="shared" ref="R107:R138" si="14">IF(P107="",0,IF(F$24="",0,(((Q107*$F$31)))))</f>
        <v>0</v>
      </c>
      <c r="S107" s="69">
        <f>IF(P107="",0,IF(F$24="",0,((Tabla1[[#This Row],[Consum (kWh)2]])*'Informació de l''edifici'!$F$30)))</f>
        <v>0</v>
      </c>
      <c r="T107" s="71" t="e">
        <f t="shared" si="6"/>
        <v>#N/A</v>
      </c>
      <c r="U107" s="63" t="e">
        <f>((($F$28-$F$29)*$F$30))*(Tabla1[[#This Row],[Coeficient]]/$F$174)</f>
        <v>#DIV/0!</v>
      </c>
      <c r="V107" s="67" t="e">
        <f>(Tabla1[[#This Row],[Coeficient]]/$F$174)*$F$22</f>
        <v>#DIV/0!</v>
      </c>
      <c r="W107" s="65" t="e">
        <f t="shared" si="8"/>
        <v>#N/A</v>
      </c>
      <c r="X107" s="46"/>
      <c r="Y107" s="13"/>
    </row>
    <row r="108" spans="1:25" ht="15.75" thickBot="1" x14ac:dyDescent="0.3">
      <c r="A108" s="7"/>
      <c r="B108" s="45"/>
      <c r="C108" s="62" t="e">
        <f t="shared" si="7"/>
        <v>#N/A</v>
      </c>
      <c r="D108" s="86"/>
      <c r="E108" s="96"/>
      <c r="F108" s="109"/>
      <c r="G108" s="88"/>
      <c r="H108" s="89"/>
      <c r="I108" s="68" t="str">
        <f t="shared" ref="I108:I171" si="15">IF(H108="","",H108-G108)</f>
        <v/>
      </c>
      <c r="J108" s="69" t="e">
        <f t="shared" si="12"/>
        <v>#N/A</v>
      </c>
      <c r="K108" s="91"/>
      <c r="L108" s="89"/>
      <c r="M108" s="68" t="str">
        <f t="shared" ref="M108:M171" si="16">IF(L108="","",L108-K108)</f>
        <v/>
      </c>
      <c r="N108" s="69">
        <f t="shared" si="13"/>
        <v>0</v>
      </c>
      <c r="O108" s="88"/>
      <c r="P108" s="89"/>
      <c r="Q108" s="68" t="str">
        <f t="shared" ref="Q108:Q171" si="17">IF(P108="","",P108-O108)</f>
        <v/>
      </c>
      <c r="R108" s="70">
        <f t="shared" si="14"/>
        <v>0</v>
      </c>
      <c r="S108" s="69">
        <f>IF(P108="",0,IF(F$24="",0,((Tabla1[[#This Row],[Consum (kWh)2]])*'Informació de l''edifici'!$F$30)))</f>
        <v>0</v>
      </c>
      <c r="T108" s="71" t="e">
        <f t="shared" ref="T108:T171" si="18">J108+N108+S108</f>
        <v>#N/A</v>
      </c>
      <c r="U108" s="63" t="e">
        <f>((($F$28-$F$29)*$F$30))*(Tabla1[[#This Row],[Coeficient]]/$F$174)</f>
        <v>#DIV/0!</v>
      </c>
      <c r="V108" s="67" t="e">
        <f>(Tabla1[[#This Row],[Coeficient]]/$F$174)*$F$22</f>
        <v>#DIV/0!</v>
      </c>
      <c r="W108" s="65" t="e">
        <f t="shared" si="8"/>
        <v>#N/A</v>
      </c>
      <c r="X108" s="46"/>
      <c r="Y108" s="13"/>
    </row>
    <row r="109" spans="1:25" ht="15.75" thickBot="1" x14ac:dyDescent="0.3">
      <c r="A109" s="7"/>
      <c r="B109" s="45"/>
      <c r="C109" s="62" t="e">
        <f t="shared" ref="C109:C172" si="19">IF(D109="",NA(),C108+1)</f>
        <v>#N/A</v>
      </c>
      <c r="D109" s="86"/>
      <c r="E109" s="96"/>
      <c r="F109" s="109"/>
      <c r="G109" s="88"/>
      <c r="H109" s="89"/>
      <c r="I109" s="68" t="str">
        <f t="shared" si="15"/>
        <v/>
      </c>
      <c r="J109" s="69" t="e">
        <f t="shared" si="12"/>
        <v>#N/A</v>
      </c>
      <c r="K109" s="91"/>
      <c r="L109" s="89"/>
      <c r="M109" s="68" t="str">
        <f t="shared" si="16"/>
        <v/>
      </c>
      <c r="N109" s="69">
        <f t="shared" si="13"/>
        <v>0</v>
      </c>
      <c r="O109" s="88"/>
      <c r="P109" s="89"/>
      <c r="Q109" s="68" t="str">
        <f t="shared" si="17"/>
        <v/>
      </c>
      <c r="R109" s="70">
        <f t="shared" si="14"/>
        <v>0</v>
      </c>
      <c r="S109" s="69">
        <f>IF(P109="",0,IF(F$24="",0,((Tabla1[[#This Row],[Consum (kWh)2]])*'Informació de l''edifici'!$F$30)))</f>
        <v>0</v>
      </c>
      <c r="T109" s="71" t="e">
        <f t="shared" si="18"/>
        <v>#N/A</v>
      </c>
      <c r="U109" s="63" t="e">
        <f>((($F$28-$F$29)*$F$30))*(Tabla1[[#This Row],[Coeficient]]/$F$174)</f>
        <v>#DIV/0!</v>
      </c>
      <c r="V109" s="67" t="e">
        <f>(Tabla1[[#This Row],[Coeficient]]/$F$174)*$F$22</f>
        <v>#DIV/0!</v>
      </c>
      <c r="W109" s="65" t="e">
        <f t="shared" ref="W109:W172" si="20">SUM(T109:V109)</f>
        <v>#N/A</v>
      </c>
      <c r="X109" s="46"/>
      <c r="Y109" s="13"/>
    </row>
    <row r="110" spans="1:25" ht="15.75" thickBot="1" x14ac:dyDescent="0.3">
      <c r="A110" s="7"/>
      <c r="B110" s="45"/>
      <c r="C110" s="62" t="e">
        <f t="shared" si="19"/>
        <v>#N/A</v>
      </c>
      <c r="D110" s="86"/>
      <c r="E110" s="96"/>
      <c r="F110" s="109"/>
      <c r="G110" s="88"/>
      <c r="H110" s="89"/>
      <c r="I110" s="68" t="str">
        <f t="shared" si="15"/>
        <v/>
      </c>
      <c r="J110" s="69" t="e">
        <f t="shared" si="12"/>
        <v>#N/A</v>
      </c>
      <c r="K110" s="91"/>
      <c r="L110" s="89"/>
      <c r="M110" s="68" t="str">
        <f t="shared" si="16"/>
        <v/>
      </c>
      <c r="N110" s="69">
        <f t="shared" si="13"/>
        <v>0</v>
      </c>
      <c r="O110" s="88"/>
      <c r="P110" s="89"/>
      <c r="Q110" s="68" t="str">
        <f t="shared" si="17"/>
        <v/>
      </c>
      <c r="R110" s="70">
        <f t="shared" si="14"/>
        <v>0</v>
      </c>
      <c r="S110" s="69">
        <f>IF(P110="",0,IF(F$24="",0,((Tabla1[[#This Row],[Consum (kWh)2]])*'Informació de l''edifici'!$F$30)))</f>
        <v>0</v>
      </c>
      <c r="T110" s="71" t="e">
        <f t="shared" si="18"/>
        <v>#N/A</v>
      </c>
      <c r="U110" s="63" t="e">
        <f>((($F$28-$F$29)*$F$30))*(Tabla1[[#This Row],[Coeficient]]/$F$174)</f>
        <v>#DIV/0!</v>
      </c>
      <c r="V110" s="67" t="e">
        <f>(Tabla1[[#This Row],[Coeficient]]/$F$174)*$F$22</f>
        <v>#DIV/0!</v>
      </c>
      <c r="W110" s="65" t="e">
        <f t="shared" si="20"/>
        <v>#N/A</v>
      </c>
      <c r="X110" s="46"/>
      <c r="Y110" s="13"/>
    </row>
    <row r="111" spans="1:25" ht="15.75" thickBot="1" x14ac:dyDescent="0.3">
      <c r="A111" s="7"/>
      <c r="B111" s="45"/>
      <c r="C111" s="62" t="e">
        <f t="shared" si="19"/>
        <v>#N/A</v>
      </c>
      <c r="D111" s="86"/>
      <c r="E111" s="96"/>
      <c r="F111" s="109"/>
      <c r="G111" s="88"/>
      <c r="H111" s="89"/>
      <c r="I111" s="68" t="str">
        <f t="shared" si="15"/>
        <v/>
      </c>
      <c r="J111" s="69" t="e">
        <f t="shared" si="12"/>
        <v>#N/A</v>
      </c>
      <c r="K111" s="91"/>
      <c r="L111" s="89"/>
      <c r="M111" s="68" t="str">
        <f t="shared" si="16"/>
        <v/>
      </c>
      <c r="N111" s="69">
        <f t="shared" si="13"/>
        <v>0</v>
      </c>
      <c r="O111" s="88"/>
      <c r="P111" s="89"/>
      <c r="Q111" s="68" t="str">
        <f t="shared" si="17"/>
        <v/>
      </c>
      <c r="R111" s="70">
        <f t="shared" si="14"/>
        <v>0</v>
      </c>
      <c r="S111" s="69">
        <f>IF(P111="",0,IF(F$24="",0,((Tabla1[[#This Row],[Consum (kWh)2]])*'Informació de l''edifici'!$F$30)))</f>
        <v>0</v>
      </c>
      <c r="T111" s="71" t="e">
        <f t="shared" si="18"/>
        <v>#N/A</v>
      </c>
      <c r="U111" s="63" t="e">
        <f>((($F$28-$F$29)*$F$30))*(Tabla1[[#This Row],[Coeficient]]/$F$174)</f>
        <v>#DIV/0!</v>
      </c>
      <c r="V111" s="67" t="e">
        <f>(Tabla1[[#This Row],[Coeficient]]/$F$174)*$F$22</f>
        <v>#DIV/0!</v>
      </c>
      <c r="W111" s="65" t="e">
        <f t="shared" si="20"/>
        <v>#N/A</v>
      </c>
      <c r="X111" s="46"/>
      <c r="Y111" s="13"/>
    </row>
    <row r="112" spans="1:25" ht="15.75" thickBot="1" x14ac:dyDescent="0.3">
      <c r="A112" s="7"/>
      <c r="B112" s="45"/>
      <c r="C112" s="62" t="e">
        <f t="shared" si="19"/>
        <v>#N/A</v>
      </c>
      <c r="D112" s="86"/>
      <c r="E112" s="96"/>
      <c r="F112" s="109"/>
      <c r="G112" s="88"/>
      <c r="H112" s="89"/>
      <c r="I112" s="68" t="str">
        <f t="shared" si="15"/>
        <v/>
      </c>
      <c r="J112" s="69" t="e">
        <f t="shared" si="12"/>
        <v>#N/A</v>
      </c>
      <c r="K112" s="91"/>
      <c r="L112" s="89"/>
      <c r="M112" s="68" t="str">
        <f t="shared" si="16"/>
        <v/>
      </c>
      <c r="N112" s="69">
        <f t="shared" si="13"/>
        <v>0</v>
      </c>
      <c r="O112" s="88"/>
      <c r="P112" s="89"/>
      <c r="Q112" s="68" t="str">
        <f t="shared" si="17"/>
        <v/>
      </c>
      <c r="R112" s="70">
        <f t="shared" si="14"/>
        <v>0</v>
      </c>
      <c r="S112" s="69">
        <f>IF(P112="",0,IF(F$24="",0,((Tabla1[[#This Row],[Consum (kWh)2]])*'Informació de l''edifici'!$F$30)))</f>
        <v>0</v>
      </c>
      <c r="T112" s="71" t="e">
        <f t="shared" si="18"/>
        <v>#N/A</v>
      </c>
      <c r="U112" s="63" t="e">
        <f>((($F$28-$F$29)*$F$30))*(Tabla1[[#This Row],[Coeficient]]/$F$174)</f>
        <v>#DIV/0!</v>
      </c>
      <c r="V112" s="67" t="e">
        <f>(Tabla1[[#This Row],[Coeficient]]/$F$174)*$F$22</f>
        <v>#DIV/0!</v>
      </c>
      <c r="W112" s="65" t="e">
        <f t="shared" si="20"/>
        <v>#N/A</v>
      </c>
      <c r="X112" s="46"/>
      <c r="Y112" s="13"/>
    </row>
    <row r="113" spans="1:25" ht="15.75" thickBot="1" x14ac:dyDescent="0.3">
      <c r="A113" s="7"/>
      <c r="B113" s="45"/>
      <c r="C113" s="62" t="e">
        <f t="shared" si="19"/>
        <v>#N/A</v>
      </c>
      <c r="D113" s="86"/>
      <c r="E113" s="96"/>
      <c r="F113" s="109"/>
      <c r="G113" s="88"/>
      <c r="H113" s="89"/>
      <c r="I113" s="68" t="str">
        <f t="shared" si="15"/>
        <v/>
      </c>
      <c r="J113" s="69" t="e">
        <f t="shared" si="12"/>
        <v>#N/A</v>
      </c>
      <c r="K113" s="91"/>
      <c r="L113" s="89"/>
      <c r="M113" s="68" t="str">
        <f t="shared" si="16"/>
        <v/>
      </c>
      <c r="N113" s="69">
        <f t="shared" si="13"/>
        <v>0</v>
      </c>
      <c r="O113" s="88"/>
      <c r="P113" s="89"/>
      <c r="Q113" s="68" t="str">
        <f t="shared" si="17"/>
        <v/>
      </c>
      <c r="R113" s="70">
        <f t="shared" si="14"/>
        <v>0</v>
      </c>
      <c r="S113" s="69">
        <f>IF(P113="",0,IF(F$24="",0,((Tabla1[[#This Row],[Consum (kWh)2]])*'Informació de l''edifici'!$F$30)))</f>
        <v>0</v>
      </c>
      <c r="T113" s="71" t="e">
        <f t="shared" si="18"/>
        <v>#N/A</v>
      </c>
      <c r="U113" s="63" t="e">
        <f>((($F$28-$F$29)*$F$30))*(Tabla1[[#This Row],[Coeficient]]/$F$174)</f>
        <v>#DIV/0!</v>
      </c>
      <c r="V113" s="67" t="e">
        <f>(Tabla1[[#This Row],[Coeficient]]/$F$174)*$F$22</f>
        <v>#DIV/0!</v>
      </c>
      <c r="W113" s="65" t="e">
        <f t="shared" si="20"/>
        <v>#N/A</v>
      </c>
      <c r="X113" s="46"/>
      <c r="Y113" s="13"/>
    </row>
    <row r="114" spans="1:25" ht="15.75" thickBot="1" x14ac:dyDescent="0.3">
      <c r="A114" s="7"/>
      <c r="B114" s="45"/>
      <c r="C114" s="62" t="e">
        <f t="shared" si="19"/>
        <v>#N/A</v>
      </c>
      <c r="D114" s="86"/>
      <c r="E114" s="96"/>
      <c r="F114" s="109"/>
      <c r="G114" s="88"/>
      <c r="H114" s="89"/>
      <c r="I114" s="68" t="str">
        <f t="shared" si="15"/>
        <v/>
      </c>
      <c r="J114" s="69" t="e">
        <f t="shared" si="12"/>
        <v>#N/A</v>
      </c>
      <c r="K114" s="91"/>
      <c r="L114" s="89"/>
      <c r="M114" s="68" t="str">
        <f t="shared" si="16"/>
        <v/>
      </c>
      <c r="N114" s="69">
        <f t="shared" si="13"/>
        <v>0</v>
      </c>
      <c r="O114" s="88"/>
      <c r="P114" s="89"/>
      <c r="Q114" s="68" t="str">
        <f t="shared" si="17"/>
        <v/>
      </c>
      <c r="R114" s="70">
        <f t="shared" si="14"/>
        <v>0</v>
      </c>
      <c r="S114" s="69">
        <f>IF(P114="",0,IF(F$24="",0,((Tabla1[[#This Row],[Consum (kWh)2]])*'Informació de l''edifici'!$F$30)))</f>
        <v>0</v>
      </c>
      <c r="T114" s="71" t="e">
        <f t="shared" si="18"/>
        <v>#N/A</v>
      </c>
      <c r="U114" s="63" t="e">
        <f>((($F$28-$F$29)*$F$30))*(Tabla1[[#This Row],[Coeficient]]/$F$174)</f>
        <v>#DIV/0!</v>
      </c>
      <c r="V114" s="67" t="e">
        <f>(Tabla1[[#This Row],[Coeficient]]/$F$174)*$F$22</f>
        <v>#DIV/0!</v>
      </c>
      <c r="W114" s="65" t="e">
        <f t="shared" si="20"/>
        <v>#N/A</v>
      </c>
      <c r="X114" s="46"/>
      <c r="Y114" s="13"/>
    </row>
    <row r="115" spans="1:25" ht="15.75" thickBot="1" x14ac:dyDescent="0.3">
      <c r="A115" s="7"/>
      <c r="B115" s="45"/>
      <c r="C115" s="62" t="e">
        <f t="shared" si="19"/>
        <v>#N/A</v>
      </c>
      <c r="D115" s="86"/>
      <c r="E115" s="96"/>
      <c r="F115" s="109"/>
      <c r="G115" s="88"/>
      <c r="H115" s="89"/>
      <c r="I115" s="68" t="str">
        <f t="shared" si="15"/>
        <v/>
      </c>
      <c r="J115" s="69" t="e">
        <f t="shared" si="12"/>
        <v>#N/A</v>
      </c>
      <c r="K115" s="91"/>
      <c r="L115" s="89"/>
      <c r="M115" s="68" t="str">
        <f t="shared" si="16"/>
        <v/>
      </c>
      <c r="N115" s="69">
        <f t="shared" si="13"/>
        <v>0</v>
      </c>
      <c r="O115" s="88"/>
      <c r="P115" s="89"/>
      <c r="Q115" s="68" t="str">
        <f t="shared" si="17"/>
        <v/>
      </c>
      <c r="R115" s="70">
        <f t="shared" si="14"/>
        <v>0</v>
      </c>
      <c r="S115" s="69">
        <f>IF(P115="",0,IF(F$24="",0,((Tabla1[[#This Row],[Consum (kWh)2]])*'Informació de l''edifici'!$F$30)))</f>
        <v>0</v>
      </c>
      <c r="T115" s="71" t="e">
        <f t="shared" si="18"/>
        <v>#N/A</v>
      </c>
      <c r="U115" s="63" t="e">
        <f>((($F$28-$F$29)*$F$30))*(Tabla1[[#This Row],[Coeficient]]/$F$174)</f>
        <v>#DIV/0!</v>
      </c>
      <c r="V115" s="67" t="e">
        <f>(Tabla1[[#This Row],[Coeficient]]/$F$174)*$F$22</f>
        <v>#DIV/0!</v>
      </c>
      <c r="W115" s="65" t="e">
        <f t="shared" si="20"/>
        <v>#N/A</v>
      </c>
      <c r="X115" s="46"/>
      <c r="Y115" s="13"/>
    </row>
    <row r="116" spans="1:25" ht="15.75" thickBot="1" x14ac:dyDescent="0.3">
      <c r="A116" s="7"/>
      <c r="B116" s="45"/>
      <c r="C116" s="62" t="e">
        <f t="shared" si="19"/>
        <v>#N/A</v>
      </c>
      <c r="D116" s="86"/>
      <c r="E116" s="96"/>
      <c r="F116" s="109"/>
      <c r="G116" s="88"/>
      <c r="H116" s="89"/>
      <c r="I116" s="68" t="str">
        <f t="shared" si="15"/>
        <v/>
      </c>
      <c r="J116" s="69" t="e">
        <f t="shared" si="12"/>
        <v>#N/A</v>
      </c>
      <c r="K116" s="91"/>
      <c r="L116" s="89"/>
      <c r="M116" s="68" t="str">
        <f t="shared" si="16"/>
        <v/>
      </c>
      <c r="N116" s="69">
        <f t="shared" si="13"/>
        <v>0</v>
      </c>
      <c r="O116" s="88"/>
      <c r="P116" s="89"/>
      <c r="Q116" s="68" t="str">
        <f t="shared" si="17"/>
        <v/>
      </c>
      <c r="R116" s="70">
        <f t="shared" si="14"/>
        <v>0</v>
      </c>
      <c r="S116" s="69">
        <f>IF(P116="",0,IF(F$24="",0,((Tabla1[[#This Row],[Consum (kWh)2]])*'Informació de l''edifici'!$F$30)))</f>
        <v>0</v>
      </c>
      <c r="T116" s="71" t="e">
        <f t="shared" si="18"/>
        <v>#N/A</v>
      </c>
      <c r="U116" s="63" t="e">
        <f>((($F$28-$F$29)*$F$30))*(Tabla1[[#This Row],[Coeficient]]/$F$174)</f>
        <v>#DIV/0!</v>
      </c>
      <c r="V116" s="67" t="e">
        <f>(Tabla1[[#This Row],[Coeficient]]/$F$174)*$F$22</f>
        <v>#DIV/0!</v>
      </c>
      <c r="W116" s="65" t="e">
        <f t="shared" si="20"/>
        <v>#N/A</v>
      </c>
      <c r="X116" s="46"/>
      <c r="Y116" s="13"/>
    </row>
    <row r="117" spans="1:25" ht="15.75" thickBot="1" x14ac:dyDescent="0.3">
      <c r="A117" s="7"/>
      <c r="B117" s="45"/>
      <c r="C117" s="62" t="e">
        <f t="shared" si="19"/>
        <v>#N/A</v>
      </c>
      <c r="D117" s="86"/>
      <c r="E117" s="96"/>
      <c r="F117" s="109"/>
      <c r="G117" s="88"/>
      <c r="H117" s="89"/>
      <c r="I117" s="68" t="str">
        <f t="shared" si="15"/>
        <v/>
      </c>
      <c r="J117" s="69" t="e">
        <f t="shared" si="12"/>
        <v>#N/A</v>
      </c>
      <c r="K117" s="91"/>
      <c r="L117" s="89"/>
      <c r="M117" s="68" t="str">
        <f t="shared" si="16"/>
        <v/>
      </c>
      <c r="N117" s="69">
        <f t="shared" si="13"/>
        <v>0</v>
      </c>
      <c r="O117" s="88"/>
      <c r="P117" s="89"/>
      <c r="Q117" s="68" t="str">
        <f t="shared" si="17"/>
        <v/>
      </c>
      <c r="R117" s="70">
        <f t="shared" si="14"/>
        <v>0</v>
      </c>
      <c r="S117" s="69">
        <f>IF(P117="",0,IF(F$24="",0,((Tabla1[[#This Row],[Consum (kWh)2]])*'Informació de l''edifici'!$F$30)))</f>
        <v>0</v>
      </c>
      <c r="T117" s="71" t="e">
        <f t="shared" si="18"/>
        <v>#N/A</v>
      </c>
      <c r="U117" s="63" t="e">
        <f>((($F$28-$F$29)*$F$30))*(Tabla1[[#This Row],[Coeficient]]/$F$174)</f>
        <v>#DIV/0!</v>
      </c>
      <c r="V117" s="67" t="e">
        <f>(Tabla1[[#This Row],[Coeficient]]/$F$174)*$F$22</f>
        <v>#DIV/0!</v>
      </c>
      <c r="W117" s="65" t="e">
        <f t="shared" si="20"/>
        <v>#N/A</v>
      </c>
      <c r="X117" s="46"/>
      <c r="Y117" s="13"/>
    </row>
    <row r="118" spans="1:25" ht="15.75" thickBot="1" x14ac:dyDescent="0.3">
      <c r="A118" s="7"/>
      <c r="B118" s="45"/>
      <c r="C118" s="62" t="e">
        <f t="shared" si="19"/>
        <v>#N/A</v>
      </c>
      <c r="D118" s="86"/>
      <c r="E118" s="96"/>
      <c r="F118" s="109"/>
      <c r="G118" s="88"/>
      <c r="H118" s="89"/>
      <c r="I118" s="68" t="str">
        <f t="shared" si="15"/>
        <v/>
      </c>
      <c r="J118" s="69" t="e">
        <f t="shared" si="12"/>
        <v>#N/A</v>
      </c>
      <c r="K118" s="91"/>
      <c r="L118" s="89"/>
      <c r="M118" s="68" t="str">
        <f t="shared" si="16"/>
        <v/>
      </c>
      <c r="N118" s="69">
        <f t="shared" si="13"/>
        <v>0</v>
      </c>
      <c r="O118" s="88"/>
      <c r="P118" s="89"/>
      <c r="Q118" s="68" t="str">
        <f t="shared" si="17"/>
        <v/>
      </c>
      <c r="R118" s="70">
        <f t="shared" si="14"/>
        <v>0</v>
      </c>
      <c r="S118" s="69">
        <f>IF(P118="",0,IF(F$24="",0,((Tabla1[[#This Row],[Consum (kWh)2]])*'Informació de l''edifici'!$F$30)))</f>
        <v>0</v>
      </c>
      <c r="T118" s="71" t="e">
        <f t="shared" si="18"/>
        <v>#N/A</v>
      </c>
      <c r="U118" s="63" t="e">
        <f>((($F$28-$F$29)*$F$30))*(Tabla1[[#This Row],[Coeficient]]/$F$174)</f>
        <v>#DIV/0!</v>
      </c>
      <c r="V118" s="67" t="e">
        <f>(Tabla1[[#This Row],[Coeficient]]/$F$174)*$F$22</f>
        <v>#DIV/0!</v>
      </c>
      <c r="W118" s="65" t="e">
        <f t="shared" si="20"/>
        <v>#N/A</v>
      </c>
      <c r="X118" s="46"/>
      <c r="Y118" s="13"/>
    </row>
    <row r="119" spans="1:25" ht="15.75" thickBot="1" x14ac:dyDescent="0.3">
      <c r="A119" s="7"/>
      <c r="B119" s="45"/>
      <c r="C119" s="62" t="e">
        <f t="shared" si="19"/>
        <v>#N/A</v>
      </c>
      <c r="D119" s="86"/>
      <c r="E119" s="96"/>
      <c r="F119" s="109"/>
      <c r="G119" s="88"/>
      <c r="H119" s="89"/>
      <c r="I119" s="68" t="str">
        <f t="shared" si="15"/>
        <v/>
      </c>
      <c r="J119" s="69" t="e">
        <f t="shared" si="12"/>
        <v>#N/A</v>
      </c>
      <c r="K119" s="91"/>
      <c r="L119" s="89"/>
      <c r="M119" s="68" t="str">
        <f t="shared" si="16"/>
        <v/>
      </c>
      <c r="N119" s="69">
        <f t="shared" si="13"/>
        <v>0</v>
      </c>
      <c r="O119" s="88"/>
      <c r="P119" s="89"/>
      <c r="Q119" s="68" t="str">
        <f t="shared" si="17"/>
        <v/>
      </c>
      <c r="R119" s="70">
        <f t="shared" si="14"/>
        <v>0</v>
      </c>
      <c r="S119" s="69">
        <f>IF(P119="",0,IF(F$24="",0,((Tabla1[[#This Row],[Consum (kWh)2]])*'Informació de l''edifici'!$F$30)))</f>
        <v>0</v>
      </c>
      <c r="T119" s="71" t="e">
        <f t="shared" si="18"/>
        <v>#N/A</v>
      </c>
      <c r="U119" s="63" t="e">
        <f>((($F$28-$F$29)*$F$30))*(Tabla1[[#This Row],[Coeficient]]/$F$174)</f>
        <v>#DIV/0!</v>
      </c>
      <c r="V119" s="67" t="e">
        <f>(Tabla1[[#This Row],[Coeficient]]/$F$174)*$F$22</f>
        <v>#DIV/0!</v>
      </c>
      <c r="W119" s="65" t="e">
        <f t="shared" si="20"/>
        <v>#N/A</v>
      </c>
      <c r="X119" s="46"/>
      <c r="Y119" s="13"/>
    </row>
    <row r="120" spans="1:25" ht="15.75" thickBot="1" x14ac:dyDescent="0.3">
      <c r="A120" s="7"/>
      <c r="B120" s="45"/>
      <c r="C120" s="62" t="e">
        <f t="shared" si="19"/>
        <v>#N/A</v>
      </c>
      <c r="D120" s="86"/>
      <c r="E120" s="96"/>
      <c r="F120" s="109"/>
      <c r="G120" s="88"/>
      <c r="H120" s="89"/>
      <c r="I120" s="68" t="str">
        <f t="shared" si="15"/>
        <v/>
      </c>
      <c r="J120" s="69" t="e">
        <f t="shared" si="12"/>
        <v>#N/A</v>
      </c>
      <c r="K120" s="91"/>
      <c r="L120" s="89"/>
      <c r="M120" s="68" t="str">
        <f t="shared" si="16"/>
        <v/>
      </c>
      <c r="N120" s="69">
        <f t="shared" si="13"/>
        <v>0</v>
      </c>
      <c r="O120" s="88"/>
      <c r="P120" s="89"/>
      <c r="Q120" s="68" t="str">
        <f t="shared" si="17"/>
        <v/>
      </c>
      <c r="R120" s="70">
        <f t="shared" si="14"/>
        <v>0</v>
      </c>
      <c r="S120" s="69">
        <f>IF(P120="",0,IF(F$24="",0,((Tabla1[[#This Row],[Consum (kWh)2]])*'Informació de l''edifici'!$F$30)))</f>
        <v>0</v>
      </c>
      <c r="T120" s="71" t="e">
        <f t="shared" si="18"/>
        <v>#N/A</v>
      </c>
      <c r="U120" s="63" t="e">
        <f>((($F$28-$F$29)*$F$30))*(Tabla1[[#This Row],[Coeficient]]/$F$174)</f>
        <v>#DIV/0!</v>
      </c>
      <c r="V120" s="67" t="e">
        <f>(Tabla1[[#This Row],[Coeficient]]/$F$174)*$F$22</f>
        <v>#DIV/0!</v>
      </c>
      <c r="W120" s="65" t="e">
        <f t="shared" si="20"/>
        <v>#N/A</v>
      </c>
      <c r="X120" s="46"/>
      <c r="Y120" s="13"/>
    </row>
    <row r="121" spans="1:25" ht="15.75" thickBot="1" x14ac:dyDescent="0.3">
      <c r="A121" s="7"/>
      <c r="B121" s="45"/>
      <c r="C121" s="62" t="e">
        <f t="shared" si="19"/>
        <v>#N/A</v>
      </c>
      <c r="D121" s="86"/>
      <c r="E121" s="96"/>
      <c r="F121" s="109"/>
      <c r="G121" s="88"/>
      <c r="H121" s="89"/>
      <c r="I121" s="68" t="str">
        <f t="shared" si="15"/>
        <v/>
      </c>
      <c r="J121" s="69" t="e">
        <f t="shared" si="12"/>
        <v>#N/A</v>
      </c>
      <c r="K121" s="91"/>
      <c r="L121" s="89"/>
      <c r="M121" s="68" t="str">
        <f t="shared" si="16"/>
        <v/>
      </c>
      <c r="N121" s="69">
        <f t="shared" si="13"/>
        <v>0</v>
      </c>
      <c r="O121" s="88"/>
      <c r="P121" s="89"/>
      <c r="Q121" s="68" t="str">
        <f t="shared" si="17"/>
        <v/>
      </c>
      <c r="R121" s="70">
        <f t="shared" si="14"/>
        <v>0</v>
      </c>
      <c r="S121" s="69">
        <f>IF(P121="",0,IF(F$24="",0,((Tabla1[[#This Row],[Consum (kWh)2]])*'Informació de l''edifici'!$F$30)))</f>
        <v>0</v>
      </c>
      <c r="T121" s="71" t="e">
        <f t="shared" si="18"/>
        <v>#N/A</v>
      </c>
      <c r="U121" s="63" t="e">
        <f>((($F$28-$F$29)*$F$30))*(Tabla1[[#This Row],[Coeficient]]/$F$174)</f>
        <v>#DIV/0!</v>
      </c>
      <c r="V121" s="67" t="e">
        <f>(Tabla1[[#This Row],[Coeficient]]/$F$174)*$F$22</f>
        <v>#DIV/0!</v>
      </c>
      <c r="W121" s="65" t="e">
        <f t="shared" si="20"/>
        <v>#N/A</v>
      </c>
      <c r="X121" s="46"/>
      <c r="Y121" s="13"/>
    </row>
    <row r="122" spans="1:25" ht="15.75" thickBot="1" x14ac:dyDescent="0.3">
      <c r="A122" s="7"/>
      <c r="B122" s="45"/>
      <c r="C122" s="62" t="e">
        <f t="shared" si="19"/>
        <v>#N/A</v>
      </c>
      <c r="D122" s="86"/>
      <c r="E122" s="96"/>
      <c r="F122" s="109"/>
      <c r="G122" s="88"/>
      <c r="H122" s="89"/>
      <c r="I122" s="68" t="str">
        <f t="shared" si="15"/>
        <v/>
      </c>
      <c r="J122" s="69" t="e">
        <f t="shared" si="12"/>
        <v>#N/A</v>
      </c>
      <c r="K122" s="91"/>
      <c r="L122" s="89"/>
      <c r="M122" s="68" t="str">
        <f t="shared" si="16"/>
        <v/>
      </c>
      <c r="N122" s="69">
        <f t="shared" si="13"/>
        <v>0</v>
      </c>
      <c r="O122" s="88"/>
      <c r="P122" s="89"/>
      <c r="Q122" s="68" t="str">
        <f t="shared" si="17"/>
        <v/>
      </c>
      <c r="R122" s="70">
        <f t="shared" si="14"/>
        <v>0</v>
      </c>
      <c r="S122" s="69">
        <f>IF(P122="",0,IF(F$24="",0,((Tabla1[[#This Row],[Consum (kWh)2]])*'Informació de l''edifici'!$F$30)))</f>
        <v>0</v>
      </c>
      <c r="T122" s="71" t="e">
        <f t="shared" si="18"/>
        <v>#N/A</v>
      </c>
      <c r="U122" s="63" t="e">
        <f>((($F$28-$F$29)*$F$30))*(Tabla1[[#This Row],[Coeficient]]/$F$174)</f>
        <v>#DIV/0!</v>
      </c>
      <c r="V122" s="67" t="e">
        <f>(Tabla1[[#This Row],[Coeficient]]/$F$174)*$F$22</f>
        <v>#DIV/0!</v>
      </c>
      <c r="W122" s="65" t="e">
        <f t="shared" si="20"/>
        <v>#N/A</v>
      </c>
      <c r="X122" s="46"/>
      <c r="Y122" s="13"/>
    </row>
    <row r="123" spans="1:25" ht="15.75" thickBot="1" x14ac:dyDescent="0.3">
      <c r="A123" s="7"/>
      <c r="B123" s="45"/>
      <c r="C123" s="62" t="e">
        <f t="shared" si="19"/>
        <v>#N/A</v>
      </c>
      <c r="D123" s="86"/>
      <c r="E123" s="96"/>
      <c r="F123" s="109"/>
      <c r="G123" s="88"/>
      <c r="H123" s="89"/>
      <c r="I123" s="68" t="str">
        <f t="shared" si="15"/>
        <v/>
      </c>
      <c r="J123" s="69" t="e">
        <f t="shared" si="12"/>
        <v>#N/A</v>
      </c>
      <c r="K123" s="91"/>
      <c r="L123" s="89"/>
      <c r="M123" s="68" t="str">
        <f t="shared" si="16"/>
        <v/>
      </c>
      <c r="N123" s="69">
        <f t="shared" si="13"/>
        <v>0</v>
      </c>
      <c r="O123" s="88"/>
      <c r="P123" s="89"/>
      <c r="Q123" s="68" t="str">
        <f t="shared" si="17"/>
        <v/>
      </c>
      <c r="R123" s="70">
        <f t="shared" si="14"/>
        <v>0</v>
      </c>
      <c r="S123" s="69">
        <f>IF(P123="",0,IF(F$24="",0,((Tabla1[[#This Row],[Consum (kWh)2]])*'Informació de l''edifici'!$F$30)))</f>
        <v>0</v>
      </c>
      <c r="T123" s="71" t="e">
        <f t="shared" si="18"/>
        <v>#N/A</v>
      </c>
      <c r="U123" s="63" t="e">
        <f>((($F$28-$F$29)*$F$30))*(Tabla1[[#This Row],[Coeficient]]/$F$174)</f>
        <v>#DIV/0!</v>
      </c>
      <c r="V123" s="67" t="e">
        <f>(Tabla1[[#This Row],[Coeficient]]/$F$174)*$F$22</f>
        <v>#DIV/0!</v>
      </c>
      <c r="W123" s="65" t="e">
        <f t="shared" si="20"/>
        <v>#N/A</v>
      </c>
      <c r="X123" s="46"/>
      <c r="Y123" s="13"/>
    </row>
    <row r="124" spans="1:25" ht="15.75" thickBot="1" x14ac:dyDescent="0.3">
      <c r="A124" s="7"/>
      <c r="B124" s="45"/>
      <c r="C124" s="62" t="e">
        <f t="shared" si="19"/>
        <v>#N/A</v>
      </c>
      <c r="D124" s="86"/>
      <c r="E124" s="96"/>
      <c r="F124" s="109"/>
      <c r="G124" s="88"/>
      <c r="H124" s="89"/>
      <c r="I124" s="68" t="str">
        <f t="shared" si="15"/>
        <v/>
      </c>
      <c r="J124" s="69" t="e">
        <f t="shared" si="12"/>
        <v>#N/A</v>
      </c>
      <c r="K124" s="91"/>
      <c r="L124" s="89"/>
      <c r="M124" s="68" t="str">
        <f t="shared" si="16"/>
        <v/>
      </c>
      <c r="N124" s="69">
        <f t="shared" si="13"/>
        <v>0</v>
      </c>
      <c r="O124" s="88"/>
      <c r="P124" s="89"/>
      <c r="Q124" s="68" t="str">
        <f t="shared" si="17"/>
        <v/>
      </c>
      <c r="R124" s="70">
        <f t="shared" si="14"/>
        <v>0</v>
      </c>
      <c r="S124" s="69">
        <f>IF(P124="",0,IF(F$24="",0,((Tabla1[[#This Row],[Consum (kWh)2]])*'Informació de l''edifici'!$F$30)))</f>
        <v>0</v>
      </c>
      <c r="T124" s="71" t="e">
        <f t="shared" si="18"/>
        <v>#N/A</v>
      </c>
      <c r="U124" s="63" t="e">
        <f>((($F$28-$F$29)*$F$30))*(Tabla1[[#This Row],[Coeficient]]/$F$174)</f>
        <v>#DIV/0!</v>
      </c>
      <c r="V124" s="67" t="e">
        <f>(Tabla1[[#This Row],[Coeficient]]/$F$174)*$F$22</f>
        <v>#DIV/0!</v>
      </c>
      <c r="W124" s="65" t="e">
        <f t="shared" si="20"/>
        <v>#N/A</v>
      </c>
      <c r="X124" s="46"/>
      <c r="Y124" s="13"/>
    </row>
    <row r="125" spans="1:25" ht="15.75" thickBot="1" x14ac:dyDescent="0.3">
      <c r="A125" s="7"/>
      <c r="B125" s="45"/>
      <c r="C125" s="62" t="e">
        <f t="shared" si="19"/>
        <v>#N/A</v>
      </c>
      <c r="D125" s="86"/>
      <c r="E125" s="96"/>
      <c r="F125" s="109"/>
      <c r="G125" s="88"/>
      <c r="H125" s="89"/>
      <c r="I125" s="68" t="str">
        <f t="shared" si="15"/>
        <v/>
      </c>
      <c r="J125" s="69" t="e">
        <f t="shared" si="12"/>
        <v>#N/A</v>
      </c>
      <c r="K125" s="91"/>
      <c r="L125" s="89"/>
      <c r="M125" s="68" t="str">
        <f t="shared" si="16"/>
        <v/>
      </c>
      <c r="N125" s="69">
        <f t="shared" si="13"/>
        <v>0</v>
      </c>
      <c r="O125" s="88"/>
      <c r="P125" s="89"/>
      <c r="Q125" s="68" t="str">
        <f t="shared" si="17"/>
        <v/>
      </c>
      <c r="R125" s="70">
        <f t="shared" si="14"/>
        <v>0</v>
      </c>
      <c r="S125" s="69">
        <f>IF(P125="",0,IF(F$24="",0,((Tabla1[[#This Row],[Consum (kWh)2]])*'Informació de l''edifici'!$F$30)))</f>
        <v>0</v>
      </c>
      <c r="T125" s="71" t="e">
        <f t="shared" si="18"/>
        <v>#N/A</v>
      </c>
      <c r="U125" s="63" t="e">
        <f>((($F$28-$F$29)*$F$30))*(Tabla1[[#This Row],[Coeficient]]/$F$174)</f>
        <v>#DIV/0!</v>
      </c>
      <c r="V125" s="67" t="e">
        <f>(Tabla1[[#This Row],[Coeficient]]/$F$174)*$F$22</f>
        <v>#DIV/0!</v>
      </c>
      <c r="W125" s="65" t="e">
        <f t="shared" si="20"/>
        <v>#N/A</v>
      </c>
      <c r="X125" s="46"/>
      <c r="Y125" s="13"/>
    </row>
    <row r="126" spans="1:25" ht="15.75" thickBot="1" x14ac:dyDescent="0.3">
      <c r="A126" s="7"/>
      <c r="B126" s="45"/>
      <c r="C126" s="62" t="e">
        <f t="shared" si="19"/>
        <v>#N/A</v>
      </c>
      <c r="D126" s="86"/>
      <c r="E126" s="96"/>
      <c r="F126" s="109"/>
      <c r="G126" s="88"/>
      <c r="H126" s="89"/>
      <c r="I126" s="68" t="str">
        <f t="shared" si="15"/>
        <v/>
      </c>
      <c r="J126" s="69" t="e">
        <f t="shared" si="12"/>
        <v>#N/A</v>
      </c>
      <c r="K126" s="91"/>
      <c r="L126" s="89"/>
      <c r="M126" s="68" t="str">
        <f t="shared" si="16"/>
        <v/>
      </c>
      <c r="N126" s="69">
        <f t="shared" si="13"/>
        <v>0</v>
      </c>
      <c r="O126" s="88"/>
      <c r="P126" s="89"/>
      <c r="Q126" s="68" t="str">
        <f t="shared" si="17"/>
        <v/>
      </c>
      <c r="R126" s="70">
        <f t="shared" si="14"/>
        <v>0</v>
      </c>
      <c r="S126" s="69">
        <f>IF(P126="",0,IF(F$24="",0,((Tabla1[[#This Row],[Consum (kWh)2]])*'Informació de l''edifici'!$F$30)))</f>
        <v>0</v>
      </c>
      <c r="T126" s="71" t="e">
        <f t="shared" si="18"/>
        <v>#N/A</v>
      </c>
      <c r="U126" s="63" t="e">
        <f>((($F$28-$F$29)*$F$30))*(Tabla1[[#This Row],[Coeficient]]/$F$174)</f>
        <v>#DIV/0!</v>
      </c>
      <c r="V126" s="67" t="e">
        <f>(Tabla1[[#This Row],[Coeficient]]/$F$174)*$F$22</f>
        <v>#DIV/0!</v>
      </c>
      <c r="W126" s="65" t="e">
        <f t="shared" si="20"/>
        <v>#N/A</v>
      </c>
      <c r="X126" s="46"/>
      <c r="Y126" s="13"/>
    </row>
    <row r="127" spans="1:25" ht="15.75" thickBot="1" x14ac:dyDescent="0.3">
      <c r="A127" s="7"/>
      <c r="B127" s="45"/>
      <c r="C127" s="62" t="e">
        <f t="shared" si="19"/>
        <v>#N/A</v>
      </c>
      <c r="D127" s="86"/>
      <c r="E127" s="96"/>
      <c r="F127" s="109"/>
      <c r="G127" s="88"/>
      <c r="H127" s="89"/>
      <c r="I127" s="68" t="str">
        <f t="shared" si="15"/>
        <v/>
      </c>
      <c r="J127" s="69" t="e">
        <f t="shared" si="12"/>
        <v>#N/A</v>
      </c>
      <c r="K127" s="91"/>
      <c r="L127" s="89"/>
      <c r="M127" s="68" t="str">
        <f t="shared" si="16"/>
        <v/>
      </c>
      <c r="N127" s="69">
        <f t="shared" si="13"/>
        <v>0</v>
      </c>
      <c r="O127" s="88"/>
      <c r="P127" s="89"/>
      <c r="Q127" s="68" t="str">
        <f t="shared" si="17"/>
        <v/>
      </c>
      <c r="R127" s="70">
        <f t="shared" si="14"/>
        <v>0</v>
      </c>
      <c r="S127" s="69">
        <f>IF(P127="",0,IF(F$24="",0,((Tabla1[[#This Row],[Consum (kWh)2]])*'Informació de l''edifici'!$F$30)))</f>
        <v>0</v>
      </c>
      <c r="T127" s="71" t="e">
        <f t="shared" si="18"/>
        <v>#N/A</v>
      </c>
      <c r="U127" s="63" t="e">
        <f>((($F$28-$F$29)*$F$30))*(Tabla1[[#This Row],[Coeficient]]/$F$174)</f>
        <v>#DIV/0!</v>
      </c>
      <c r="V127" s="67" t="e">
        <f>(Tabla1[[#This Row],[Coeficient]]/$F$174)*$F$22</f>
        <v>#DIV/0!</v>
      </c>
      <c r="W127" s="65" t="e">
        <f t="shared" si="20"/>
        <v>#N/A</v>
      </c>
      <c r="X127" s="46"/>
      <c r="Y127" s="13"/>
    </row>
    <row r="128" spans="1:25" ht="15.75" thickBot="1" x14ac:dyDescent="0.3">
      <c r="A128" s="7"/>
      <c r="B128" s="45"/>
      <c r="C128" s="62" t="e">
        <f t="shared" si="19"/>
        <v>#N/A</v>
      </c>
      <c r="D128" s="86"/>
      <c r="E128" s="96"/>
      <c r="F128" s="109"/>
      <c r="G128" s="88"/>
      <c r="H128" s="89"/>
      <c r="I128" s="68" t="str">
        <f t="shared" si="15"/>
        <v/>
      </c>
      <c r="J128" s="69" t="e">
        <f t="shared" si="12"/>
        <v>#N/A</v>
      </c>
      <c r="K128" s="91"/>
      <c r="L128" s="89"/>
      <c r="M128" s="68" t="str">
        <f t="shared" si="16"/>
        <v/>
      </c>
      <c r="N128" s="69">
        <f t="shared" si="13"/>
        <v>0</v>
      </c>
      <c r="O128" s="88"/>
      <c r="P128" s="89"/>
      <c r="Q128" s="68" t="str">
        <f t="shared" si="17"/>
        <v/>
      </c>
      <c r="R128" s="70">
        <f t="shared" si="14"/>
        <v>0</v>
      </c>
      <c r="S128" s="69">
        <f>IF(P128="",0,IF(F$24="",0,((Tabla1[[#This Row],[Consum (kWh)2]])*'Informació de l''edifici'!$F$30)))</f>
        <v>0</v>
      </c>
      <c r="T128" s="71" t="e">
        <f t="shared" si="18"/>
        <v>#N/A</v>
      </c>
      <c r="U128" s="63" t="e">
        <f>((($F$28-$F$29)*$F$30))*(Tabla1[[#This Row],[Coeficient]]/$F$174)</f>
        <v>#DIV/0!</v>
      </c>
      <c r="V128" s="67" t="e">
        <f>(Tabla1[[#This Row],[Coeficient]]/$F$174)*$F$22</f>
        <v>#DIV/0!</v>
      </c>
      <c r="W128" s="65" t="e">
        <f t="shared" si="20"/>
        <v>#N/A</v>
      </c>
      <c r="X128" s="46"/>
      <c r="Y128" s="13"/>
    </row>
    <row r="129" spans="1:25" ht="15.75" thickBot="1" x14ac:dyDescent="0.3">
      <c r="A129" s="7"/>
      <c r="B129" s="45"/>
      <c r="C129" s="62" t="e">
        <f t="shared" si="19"/>
        <v>#N/A</v>
      </c>
      <c r="D129" s="86"/>
      <c r="E129" s="96"/>
      <c r="F129" s="109"/>
      <c r="G129" s="88"/>
      <c r="H129" s="89"/>
      <c r="I129" s="68" t="str">
        <f t="shared" si="15"/>
        <v/>
      </c>
      <c r="J129" s="69" t="e">
        <f t="shared" si="12"/>
        <v>#N/A</v>
      </c>
      <c r="K129" s="91"/>
      <c r="L129" s="89"/>
      <c r="M129" s="68" t="str">
        <f t="shared" si="16"/>
        <v/>
      </c>
      <c r="N129" s="69">
        <f t="shared" si="13"/>
        <v>0</v>
      </c>
      <c r="O129" s="88"/>
      <c r="P129" s="89"/>
      <c r="Q129" s="68" t="str">
        <f t="shared" si="17"/>
        <v/>
      </c>
      <c r="R129" s="70">
        <f t="shared" si="14"/>
        <v>0</v>
      </c>
      <c r="S129" s="69">
        <f>IF(P129="",0,IF(F$24="",0,((Tabla1[[#This Row],[Consum (kWh)2]])*'Informació de l''edifici'!$F$30)))</f>
        <v>0</v>
      </c>
      <c r="T129" s="71" t="e">
        <f t="shared" si="18"/>
        <v>#N/A</v>
      </c>
      <c r="U129" s="63" t="e">
        <f>((($F$28-$F$29)*$F$30))*(Tabla1[[#This Row],[Coeficient]]/$F$174)</f>
        <v>#DIV/0!</v>
      </c>
      <c r="V129" s="67" t="e">
        <f>(Tabla1[[#This Row],[Coeficient]]/$F$174)*$F$22</f>
        <v>#DIV/0!</v>
      </c>
      <c r="W129" s="65" t="e">
        <f t="shared" si="20"/>
        <v>#N/A</v>
      </c>
      <c r="X129" s="46"/>
      <c r="Y129" s="13"/>
    </row>
    <row r="130" spans="1:25" ht="15.75" thickBot="1" x14ac:dyDescent="0.3">
      <c r="A130" s="7"/>
      <c r="B130" s="45"/>
      <c r="C130" s="62" t="e">
        <f t="shared" si="19"/>
        <v>#N/A</v>
      </c>
      <c r="D130" s="86"/>
      <c r="E130" s="96"/>
      <c r="F130" s="109"/>
      <c r="G130" s="88"/>
      <c r="H130" s="89"/>
      <c r="I130" s="68" t="str">
        <f t="shared" si="15"/>
        <v/>
      </c>
      <c r="J130" s="69" t="e">
        <f t="shared" si="12"/>
        <v>#N/A</v>
      </c>
      <c r="K130" s="91"/>
      <c r="L130" s="89"/>
      <c r="M130" s="68" t="str">
        <f t="shared" si="16"/>
        <v/>
      </c>
      <c r="N130" s="69">
        <f t="shared" si="13"/>
        <v>0</v>
      </c>
      <c r="O130" s="88"/>
      <c r="P130" s="89"/>
      <c r="Q130" s="68" t="str">
        <f t="shared" si="17"/>
        <v/>
      </c>
      <c r="R130" s="70">
        <f t="shared" si="14"/>
        <v>0</v>
      </c>
      <c r="S130" s="69">
        <f>IF(P130="",0,IF(F$24="",0,((Tabla1[[#This Row],[Consum (kWh)2]])*'Informació de l''edifici'!$F$30)))</f>
        <v>0</v>
      </c>
      <c r="T130" s="71" t="e">
        <f t="shared" si="18"/>
        <v>#N/A</v>
      </c>
      <c r="U130" s="63" t="e">
        <f>((($F$28-$F$29)*$F$30))*(Tabla1[[#This Row],[Coeficient]]/$F$174)</f>
        <v>#DIV/0!</v>
      </c>
      <c r="V130" s="67" t="e">
        <f>(Tabla1[[#This Row],[Coeficient]]/$F$174)*$F$22</f>
        <v>#DIV/0!</v>
      </c>
      <c r="W130" s="65" t="e">
        <f t="shared" si="20"/>
        <v>#N/A</v>
      </c>
      <c r="X130" s="46"/>
      <c r="Y130" s="13"/>
    </row>
    <row r="131" spans="1:25" ht="15.75" thickBot="1" x14ac:dyDescent="0.3">
      <c r="A131" s="7"/>
      <c r="B131" s="45"/>
      <c r="C131" s="62" t="e">
        <f t="shared" si="19"/>
        <v>#N/A</v>
      </c>
      <c r="D131" s="86"/>
      <c r="E131" s="96"/>
      <c r="F131" s="109"/>
      <c r="G131" s="88"/>
      <c r="H131" s="89"/>
      <c r="I131" s="68" t="str">
        <f t="shared" si="15"/>
        <v/>
      </c>
      <c r="J131" s="69" t="e">
        <f t="shared" si="12"/>
        <v>#N/A</v>
      </c>
      <c r="K131" s="91"/>
      <c r="L131" s="89"/>
      <c r="M131" s="68" t="str">
        <f t="shared" si="16"/>
        <v/>
      </c>
      <c r="N131" s="69">
        <f t="shared" si="13"/>
        <v>0</v>
      </c>
      <c r="O131" s="88"/>
      <c r="P131" s="89"/>
      <c r="Q131" s="68" t="str">
        <f t="shared" si="17"/>
        <v/>
      </c>
      <c r="R131" s="70">
        <f t="shared" si="14"/>
        <v>0</v>
      </c>
      <c r="S131" s="69">
        <f>IF(P131="",0,IF(F$24="",0,((Tabla1[[#This Row],[Consum (kWh)2]])*'Informació de l''edifici'!$F$30)))</f>
        <v>0</v>
      </c>
      <c r="T131" s="71" t="e">
        <f t="shared" si="18"/>
        <v>#N/A</v>
      </c>
      <c r="U131" s="63" t="e">
        <f>((($F$28-$F$29)*$F$30))*(Tabla1[[#This Row],[Coeficient]]/$F$174)</f>
        <v>#DIV/0!</v>
      </c>
      <c r="V131" s="67" t="e">
        <f>(Tabla1[[#This Row],[Coeficient]]/$F$174)*$F$22</f>
        <v>#DIV/0!</v>
      </c>
      <c r="W131" s="65" t="e">
        <f t="shared" si="20"/>
        <v>#N/A</v>
      </c>
      <c r="X131" s="46"/>
      <c r="Y131" s="13"/>
    </row>
    <row r="132" spans="1:25" ht="15.75" thickBot="1" x14ac:dyDescent="0.3">
      <c r="A132" s="7"/>
      <c r="B132" s="45"/>
      <c r="C132" s="62" t="e">
        <f t="shared" si="19"/>
        <v>#N/A</v>
      </c>
      <c r="D132" s="86"/>
      <c r="E132" s="96"/>
      <c r="F132" s="109"/>
      <c r="G132" s="88"/>
      <c r="H132" s="89"/>
      <c r="I132" s="68" t="str">
        <f t="shared" si="15"/>
        <v/>
      </c>
      <c r="J132" s="69" t="e">
        <f t="shared" si="12"/>
        <v>#N/A</v>
      </c>
      <c r="K132" s="91"/>
      <c r="L132" s="89"/>
      <c r="M132" s="68" t="str">
        <f t="shared" si="16"/>
        <v/>
      </c>
      <c r="N132" s="69">
        <f t="shared" si="13"/>
        <v>0</v>
      </c>
      <c r="O132" s="88"/>
      <c r="P132" s="89"/>
      <c r="Q132" s="68" t="str">
        <f t="shared" si="17"/>
        <v/>
      </c>
      <c r="R132" s="70">
        <f t="shared" si="14"/>
        <v>0</v>
      </c>
      <c r="S132" s="69">
        <f>IF(P132="",0,IF(F$24="",0,((Tabla1[[#This Row],[Consum (kWh)2]])*'Informació de l''edifici'!$F$30)))</f>
        <v>0</v>
      </c>
      <c r="T132" s="71" t="e">
        <f t="shared" si="18"/>
        <v>#N/A</v>
      </c>
      <c r="U132" s="63" t="e">
        <f>((($F$28-$F$29)*$F$30))*(Tabla1[[#This Row],[Coeficient]]/$F$174)</f>
        <v>#DIV/0!</v>
      </c>
      <c r="V132" s="67" t="e">
        <f>(Tabla1[[#This Row],[Coeficient]]/$F$174)*$F$22</f>
        <v>#DIV/0!</v>
      </c>
      <c r="W132" s="65" t="e">
        <f t="shared" si="20"/>
        <v>#N/A</v>
      </c>
      <c r="X132" s="46"/>
      <c r="Y132" s="13"/>
    </row>
    <row r="133" spans="1:25" ht="15.75" thickBot="1" x14ac:dyDescent="0.3">
      <c r="A133" s="7"/>
      <c r="B133" s="45"/>
      <c r="C133" s="62" t="e">
        <f t="shared" si="19"/>
        <v>#N/A</v>
      </c>
      <c r="D133" s="86"/>
      <c r="E133" s="96"/>
      <c r="F133" s="109"/>
      <c r="G133" s="88"/>
      <c r="H133" s="89"/>
      <c r="I133" s="68" t="str">
        <f t="shared" si="15"/>
        <v/>
      </c>
      <c r="J133" s="69" t="e">
        <f t="shared" si="12"/>
        <v>#N/A</v>
      </c>
      <c r="K133" s="91"/>
      <c r="L133" s="89"/>
      <c r="M133" s="68" t="str">
        <f t="shared" si="16"/>
        <v/>
      </c>
      <c r="N133" s="69">
        <f t="shared" si="13"/>
        <v>0</v>
      </c>
      <c r="O133" s="88"/>
      <c r="P133" s="89"/>
      <c r="Q133" s="68" t="str">
        <f t="shared" si="17"/>
        <v/>
      </c>
      <c r="R133" s="70">
        <f t="shared" si="14"/>
        <v>0</v>
      </c>
      <c r="S133" s="69">
        <f>IF(P133="",0,IF(F$24="",0,((Tabla1[[#This Row],[Consum (kWh)2]])*'Informació de l''edifici'!$F$30)))</f>
        <v>0</v>
      </c>
      <c r="T133" s="71" t="e">
        <f t="shared" si="18"/>
        <v>#N/A</v>
      </c>
      <c r="U133" s="63" t="e">
        <f>((($F$28-$F$29)*$F$30))*(Tabla1[[#This Row],[Coeficient]]/$F$174)</f>
        <v>#DIV/0!</v>
      </c>
      <c r="V133" s="67" t="e">
        <f>(Tabla1[[#This Row],[Coeficient]]/$F$174)*$F$22</f>
        <v>#DIV/0!</v>
      </c>
      <c r="W133" s="65" t="e">
        <f t="shared" si="20"/>
        <v>#N/A</v>
      </c>
      <c r="X133" s="46"/>
      <c r="Y133" s="13"/>
    </row>
    <row r="134" spans="1:25" ht="15.75" thickBot="1" x14ac:dyDescent="0.3">
      <c r="A134" s="7"/>
      <c r="B134" s="45"/>
      <c r="C134" s="62" t="e">
        <f t="shared" si="19"/>
        <v>#N/A</v>
      </c>
      <c r="D134" s="86"/>
      <c r="E134" s="96"/>
      <c r="F134" s="109"/>
      <c r="G134" s="88"/>
      <c r="H134" s="89"/>
      <c r="I134" s="68" t="str">
        <f t="shared" si="15"/>
        <v/>
      </c>
      <c r="J134" s="69" t="e">
        <f t="shared" si="12"/>
        <v>#N/A</v>
      </c>
      <c r="K134" s="91"/>
      <c r="L134" s="89"/>
      <c r="M134" s="68" t="str">
        <f t="shared" si="16"/>
        <v/>
      </c>
      <c r="N134" s="69">
        <f t="shared" si="13"/>
        <v>0</v>
      </c>
      <c r="O134" s="88"/>
      <c r="P134" s="89"/>
      <c r="Q134" s="68" t="str">
        <f t="shared" si="17"/>
        <v/>
      </c>
      <c r="R134" s="70">
        <f t="shared" si="14"/>
        <v>0</v>
      </c>
      <c r="S134" s="69">
        <f>IF(P134="",0,IF(F$24="",0,((Tabla1[[#This Row],[Consum (kWh)2]])*'Informació de l''edifici'!$F$30)))</f>
        <v>0</v>
      </c>
      <c r="T134" s="71" t="e">
        <f t="shared" si="18"/>
        <v>#N/A</v>
      </c>
      <c r="U134" s="63" t="e">
        <f>((($F$28-$F$29)*$F$30))*(Tabla1[[#This Row],[Coeficient]]/$F$174)</f>
        <v>#DIV/0!</v>
      </c>
      <c r="V134" s="67" t="e">
        <f>(Tabla1[[#This Row],[Coeficient]]/$F$174)*$F$22</f>
        <v>#DIV/0!</v>
      </c>
      <c r="W134" s="65" t="e">
        <f t="shared" si="20"/>
        <v>#N/A</v>
      </c>
      <c r="X134" s="46"/>
      <c r="Y134" s="13"/>
    </row>
    <row r="135" spans="1:25" ht="15.75" thickBot="1" x14ac:dyDescent="0.3">
      <c r="A135" s="7"/>
      <c r="B135" s="45"/>
      <c r="C135" s="62" t="e">
        <f t="shared" si="19"/>
        <v>#N/A</v>
      </c>
      <c r="D135" s="86"/>
      <c r="E135" s="96"/>
      <c r="F135" s="109"/>
      <c r="G135" s="88"/>
      <c r="H135" s="89"/>
      <c r="I135" s="68" t="str">
        <f t="shared" si="15"/>
        <v/>
      </c>
      <c r="J135" s="69" t="e">
        <f t="shared" si="12"/>
        <v>#N/A</v>
      </c>
      <c r="K135" s="91"/>
      <c r="L135" s="89"/>
      <c r="M135" s="68" t="str">
        <f t="shared" si="16"/>
        <v/>
      </c>
      <c r="N135" s="69">
        <f t="shared" si="13"/>
        <v>0</v>
      </c>
      <c r="O135" s="88"/>
      <c r="P135" s="89"/>
      <c r="Q135" s="68" t="str">
        <f t="shared" si="17"/>
        <v/>
      </c>
      <c r="R135" s="70">
        <f t="shared" si="14"/>
        <v>0</v>
      </c>
      <c r="S135" s="69">
        <f>IF(P135="",0,IF(F$24="",0,((Tabla1[[#This Row],[Consum (kWh)2]])*'Informació de l''edifici'!$F$30)))</f>
        <v>0</v>
      </c>
      <c r="T135" s="71" t="e">
        <f t="shared" si="18"/>
        <v>#N/A</v>
      </c>
      <c r="U135" s="63" t="e">
        <f>((($F$28-$F$29)*$F$30))*(Tabla1[[#This Row],[Coeficient]]/$F$174)</f>
        <v>#DIV/0!</v>
      </c>
      <c r="V135" s="67" t="e">
        <f>(Tabla1[[#This Row],[Coeficient]]/$F$174)*$F$22</f>
        <v>#DIV/0!</v>
      </c>
      <c r="W135" s="65" t="e">
        <f t="shared" si="20"/>
        <v>#N/A</v>
      </c>
      <c r="X135" s="46"/>
      <c r="Y135" s="13"/>
    </row>
    <row r="136" spans="1:25" ht="15.75" thickBot="1" x14ac:dyDescent="0.3">
      <c r="A136" s="7"/>
      <c r="B136" s="45"/>
      <c r="C136" s="62" t="e">
        <f t="shared" si="19"/>
        <v>#N/A</v>
      </c>
      <c r="D136" s="86"/>
      <c r="E136" s="96"/>
      <c r="F136" s="109"/>
      <c r="G136" s="88"/>
      <c r="H136" s="89"/>
      <c r="I136" s="68" t="str">
        <f t="shared" si="15"/>
        <v/>
      </c>
      <c r="J136" s="69" t="e">
        <f t="shared" si="12"/>
        <v>#N/A</v>
      </c>
      <c r="K136" s="91"/>
      <c r="L136" s="89"/>
      <c r="M136" s="68" t="str">
        <f t="shared" si="16"/>
        <v/>
      </c>
      <c r="N136" s="69">
        <f t="shared" si="13"/>
        <v>0</v>
      </c>
      <c r="O136" s="88"/>
      <c r="P136" s="89"/>
      <c r="Q136" s="68" t="str">
        <f t="shared" si="17"/>
        <v/>
      </c>
      <c r="R136" s="70">
        <f t="shared" si="14"/>
        <v>0</v>
      </c>
      <c r="S136" s="69">
        <f>IF(P136="",0,IF(F$24="",0,((Tabla1[[#This Row],[Consum (kWh)2]])*'Informació de l''edifici'!$F$30)))</f>
        <v>0</v>
      </c>
      <c r="T136" s="71" t="e">
        <f t="shared" si="18"/>
        <v>#N/A</v>
      </c>
      <c r="U136" s="63" t="e">
        <f>((($F$28-$F$29)*$F$30))*(Tabla1[[#This Row],[Coeficient]]/$F$174)</f>
        <v>#DIV/0!</v>
      </c>
      <c r="V136" s="67" t="e">
        <f>(Tabla1[[#This Row],[Coeficient]]/$F$174)*$F$22</f>
        <v>#DIV/0!</v>
      </c>
      <c r="W136" s="65" t="e">
        <f t="shared" si="20"/>
        <v>#N/A</v>
      </c>
      <c r="X136" s="46"/>
      <c r="Y136" s="13"/>
    </row>
    <row r="137" spans="1:25" ht="15.75" thickBot="1" x14ac:dyDescent="0.3">
      <c r="A137" s="7"/>
      <c r="B137" s="45"/>
      <c r="C137" s="62" t="e">
        <f t="shared" si="19"/>
        <v>#N/A</v>
      </c>
      <c r="D137" s="86"/>
      <c r="E137" s="96"/>
      <c r="F137" s="109"/>
      <c r="G137" s="88"/>
      <c r="H137" s="89"/>
      <c r="I137" s="68" t="str">
        <f t="shared" si="15"/>
        <v/>
      </c>
      <c r="J137" s="69" t="e">
        <f t="shared" si="12"/>
        <v>#N/A</v>
      </c>
      <c r="K137" s="91"/>
      <c r="L137" s="89"/>
      <c r="M137" s="68" t="str">
        <f t="shared" si="16"/>
        <v/>
      </c>
      <c r="N137" s="69">
        <f t="shared" si="13"/>
        <v>0</v>
      </c>
      <c r="O137" s="88"/>
      <c r="P137" s="89"/>
      <c r="Q137" s="68" t="str">
        <f t="shared" si="17"/>
        <v/>
      </c>
      <c r="R137" s="70">
        <f t="shared" si="14"/>
        <v>0</v>
      </c>
      <c r="S137" s="69">
        <f>IF(P137="",0,IF(F$24="",0,((Tabla1[[#This Row],[Consum (kWh)2]])*'Informació de l''edifici'!$F$30)))</f>
        <v>0</v>
      </c>
      <c r="T137" s="71" t="e">
        <f t="shared" si="18"/>
        <v>#N/A</v>
      </c>
      <c r="U137" s="63" t="e">
        <f>((($F$28-$F$29)*$F$30))*(Tabla1[[#This Row],[Coeficient]]/$F$174)</f>
        <v>#DIV/0!</v>
      </c>
      <c r="V137" s="67" t="e">
        <f>(Tabla1[[#This Row],[Coeficient]]/$F$174)*$F$22</f>
        <v>#DIV/0!</v>
      </c>
      <c r="W137" s="65" t="e">
        <f t="shared" si="20"/>
        <v>#N/A</v>
      </c>
      <c r="X137" s="46"/>
      <c r="Y137" s="13"/>
    </row>
    <row r="138" spans="1:25" ht="15.75" thickBot="1" x14ac:dyDescent="0.3">
      <c r="A138" s="7"/>
      <c r="B138" s="45"/>
      <c r="C138" s="62" t="e">
        <f t="shared" si="19"/>
        <v>#N/A</v>
      </c>
      <c r="D138" s="86"/>
      <c r="E138" s="96"/>
      <c r="F138" s="109"/>
      <c r="G138" s="88"/>
      <c r="H138" s="89"/>
      <c r="I138" s="68" t="str">
        <f t="shared" si="15"/>
        <v/>
      </c>
      <c r="J138" s="69" t="e">
        <f t="shared" si="12"/>
        <v>#N/A</v>
      </c>
      <c r="K138" s="91"/>
      <c r="L138" s="89"/>
      <c r="M138" s="68" t="str">
        <f t="shared" si="16"/>
        <v/>
      </c>
      <c r="N138" s="69">
        <f t="shared" si="13"/>
        <v>0</v>
      </c>
      <c r="O138" s="88"/>
      <c r="P138" s="89"/>
      <c r="Q138" s="68" t="str">
        <f t="shared" si="17"/>
        <v/>
      </c>
      <c r="R138" s="70">
        <f t="shared" si="14"/>
        <v>0</v>
      </c>
      <c r="S138" s="69">
        <f>IF(P138="",0,IF(F$24="",0,((Tabla1[[#This Row],[Consum (kWh)2]])*'Informació de l''edifici'!$F$30)))</f>
        <v>0</v>
      </c>
      <c r="T138" s="71" t="e">
        <f t="shared" si="18"/>
        <v>#N/A</v>
      </c>
      <c r="U138" s="63" t="e">
        <f>((($F$28-$F$29)*$F$30))*(Tabla1[[#This Row],[Coeficient]]/$F$174)</f>
        <v>#DIV/0!</v>
      </c>
      <c r="V138" s="67" t="e">
        <f>(Tabla1[[#This Row],[Coeficient]]/$F$174)*$F$22</f>
        <v>#DIV/0!</v>
      </c>
      <c r="W138" s="65" t="e">
        <f t="shared" si="20"/>
        <v>#N/A</v>
      </c>
      <c r="X138" s="46"/>
      <c r="Y138" s="13"/>
    </row>
    <row r="139" spans="1:25" ht="15.75" thickBot="1" x14ac:dyDescent="0.3">
      <c r="A139" s="7"/>
      <c r="B139" s="45"/>
      <c r="C139" s="62" t="e">
        <f t="shared" si="19"/>
        <v>#N/A</v>
      </c>
      <c r="D139" s="86"/>
      <c r="E139" s="96"/>
      <c r="F139" s="109"/>
      <c r="G139" s="88"/>
      <c r="H139" s="89"/>
      <c r="I139" s="68" t="str">
        <f t="shared" si="15"/>
        <v/>
      </c>
      <c r="J139" s="69" t="e">
        <f t="shared" ref="J139:J170" si="21">IF(H139="",NA(),IF(F$24="",0,I139*(F$30)))</f>
        <v>#N/A</v>
      </c>
      <c r="K139" s="91"/>
      <c r="L139" s="89"/>
      <c r="M139" s="68" t="str">
        <f t="shared" si="16"/>
        <v/>
      </c>
      <c r="N139" s="69">
        <f t="shared" ref="N139:N170" si="22">IF(L139="",0,IF(F$24="",0,M139*(F$30)))</f>
        <v>0</v>
      </c>
      <c r="O139" s="88"/>
      <c r="P139" s="89"/>
      <c r="Q139" s="68" t="str">
        <f t="shared" si="17"/>
        <v/>
      </c>
      <c r="R139" s="70">
        <f t="shared" ref="R139:R170" si="23">IF(P139="",0,IF(F$24="",0,(((Q139*$F$31)))))</f>
        <v>0</v>
      </c>
      <c r="S139" s="69">
        <f>IF(P139="",0,IF(F$24="",0,((Tabla1[[#This Row],[Consum (kWh)2]])*'Informació de l''edifici'!$F$30)))</f>
        <v>0</v>
      </c>
      <c r="T139" s="71" t="e">
        <f t="shared" si="18"/>
        <v>#N/A</v>
      </c>
      <c r="U139" s="63" t="e">
        <f>((($F$28-$F$29)*$F$30))*(Tabla1[[#This Row],[Coeficient]]/$F$174)</f>
        <v>#DIV/0!</v>
      </c>
      <c r="V139" s="67" t="e">
        <f>(Tabla1[[#This Row],[Coeficient]]/$F$174)*$F$22</f>
        <v>#DIV/0!</v>
      </c>
      <c r="W139" s="65" t="e">
        <f t="shared" si="20"/>
        <v>#N/A</v>
      </c>
      <c r="X139" s="46"/>
      <c r="Y139" s="13"/>
    </row>
    <row r="140" spans="1:25" ht="15.75" thickBot="1" x14ac:dyDescent="0.3">
      <c r="A140" s="7"/>
      <c r="B140" s="45"/>
      <c r="C140" s="62" t="e">
        <f t="shared" si="19"/>
        <v>#N/A</v>
      </c>
      <c r="D140" s="86"/>
      <c r="E140" s="96"/>
      <c r="F140" s="109"/>
      <c r="G140" s="88"/>
      <c r="H140" s="89"/>
      <c r="I140" s="68" t="str">
        <f t="shared" si="15"/>
        <v/>
      </c>
      <c r="J140" s="69" t="e">
        <f t="shared" si="21"/>
        <v>#N/A</v>
      </c>
      <c r="K140" s="91"/>
      <c r="L140" s="89"/>
      <c r="M140" s="68" t="str">
        <f t="shared" si="16"/>
        <v/>
      </c>
      <c r="N140" s="69">
        <f t="shared" si="22"/>
        <v>0</v>
      </c>
      <c r="O140" s="88"/>
      <c r="P140" s="89"/>
      <c r="Q140" s="68" t="str">
        <f t="shared" si="17"/>
        <v/>
      </c>
      <c r="R140" s="70">
        <f t="shared" si="23"/>
        <v>0</v>
      </c>
      <c r="S140" s="69">
        <f>IF(P140="",0,IF(F$24="",0,((Tabla1[[#This Row],[Consum (kWh)2]])*'Informació de l''edifici'!$F$30)))</f>
        <v>0</v>
      </c>
      <c r="T140" s="71" t="e">
        <f t="shared" si="18"/>
        <v>#N/A</v>
      </c>
      <c r="U140" s="63" t="e">
        <f>((($F$28-$F$29)*$F$30))*(Tabla1[[#This Row],[Coeficient]]/$F$174)</f>
        <v>#DIV/0!</v>
      </c>
      <c r="V140" s="67" t="e">
        <f>(Tabla1[[#This Row],[Coeficient]]/$F$174)*$F$22</f>
        <v>#DIV/0!</v>
      </c>
      <c r="W140" s="65" t="e">
        <f t="shared" si="20"/>
        <v>#N/A</v>
      </c>
      <c r="X140" s="46"/>
      <c r="Y140" s="13"/>
    </row>
    <row r="141" spans="1:25" ht="15.75" thickBot="1" x14ac:dyDescent="0.3">
      <c r="A141" s="7"/>
      <c r="B141" s="45"/>
      <c r="C141" s="62" t="e">
        <f t="shared" si="19"/>
        <v>#N/A</v>
      </c>
      <c r="D141" s="86"/>
      <c r="E141" s="96"/>
      <c r="F141" s="109"/>
      <c r="G141" s="88"/>
      <c r="H141" s="89"/>
      <c r="I141" s="68" t="str">
        <f t="shared" si="15"/>
        <v/>
      </c>
      <c r="J141" s="69" t="e">
        <f t="shared" si="21"/>
        <v>#N/A</v>
      </c>
      <c r="K141" s="91"/>
      <c r="L141" s="89"/>
      <c r="M141" s="68" t="str">
        <f t="shared" si="16"/>
        <v/>
      </c>
      <c r="N141" s="69">
        <f t="shared" si="22"/>
        <v>0</v>
      </c>
      <c r="O141" s="88"/>
      <c r="P141" s="89"/>
      <c r="Q141" s="68" t="str">
        <f t="shared" si="17"/>
        <v/>
      </c>
      <c r="R141" s="70">
        <f t="shared" si="23"/>
        <v>0</v>
      </c>
      <c r="S141" s="69">
        <f>IF(P141="",0,IF(F$24="",0,((Tabla1[[#This Row],[Consum (kWh)2]])*'Informació de l''edifici'!$F$30)))</f>
        <v>0</v>
      </c>
      <c r="T141" s="71" t="e">
        <f t="shared" si="18"/>
        <v>#N/A</v>
      </c>
      <c r="U141" s="63" t="e">
        <f>((($F$28-$F$29)*$F$30))*(Tabla1[[#This Row],[Coeficient]]/$F$174)</f>
        <v>#DIV/0!</v>
      </c>
      <c r="V141" s="67" t="e">
        <f>(Tabla1[[#This Row],[Coeficient]]/$F$174)*$F$22</f>
        <v>#DIV/0!</v>
      </c>
      <c r="W141" s="65" t="e">
        <f t="shared" si="20"/>
        <v>#N/A</v>
      </c>
      <c r="X141" s="46"/>
      <c r="Y141" s="13"/>
    </row>
    <row r="142" spans="1:25" ht="15.75" thickBot="1" x14ac:dyDescent="0.3">
      <c r="A142" s="7"/>
      <c r="B142" s="45"/>
      <c r="C142" s="62" t="e">
        <f t="shared" si="19"/>
        <v>#N/A</v>
      </c>
      <c r="D142" s="86"/>
      <c r="E142" s="96"/>
      <c r="F142" s="109"/>
      <c r="G142" s="88"/>
      <c r="H142" s="89"/>
      <c r="I142" s="68" t="str">
        <f t="shared" si="15"/>
        <v/>
      </c>
      <c r="J142" s="69" t="e">
        <f t="shared" si="21"/>
        <v>#N/A</v>
      </c>
      <c r="K142" s="91"/>
      <c r="L142" s="89"/>
      <c r="M142" s="68" t="str">
        <f t="shared" si="16"/>
        <v/>
      </c>
      <c r="N142" s="69">
        <f t="shared" si="22"/>
        <v>0</v>
      </c>
      <c r="O142" s="88"/>
      <c r="P142" s="89"/>
      <c r="Q142" s="68" t="str">
        <f t="shared" si="17"/>
        <v/>
      </c>
      <c r="R142" s="70">
        <f t="shared" si="23"/>
        <v>0</v>
      </c>
      <c r="S142" s="69">
        <f>IF(P142="",0,IF(F$24="",0,((Tabla1[[#This Row],[Consum (kWh)2]])*'Informació de l''edifici'!$F$30)))</f>
        <v>0</v>
      </c>
      <c r="T142" s="71" t="e">
        <f t="shared" si="18"/>
        <v>#N/A</v>
      </c>
      <c r="U142" s="63" t="e">
        <f>((($F$28-$F$29)*$F$30))*(Tabla1[[#This Row],[Coeficient]]/$F$174)</f>
        <v>#DIV/0!</v>
      </c>
      <c r="V142" s="67" t="e">
        <f>(Tabla1[[#This Row],[Coeficient]]/$F$174)*$F$22</f>
        <v>#DIV/0!</v>
      </c>
      <c r="W142" s="65" t="e">
        <f t="shared" si="20"/>
        <v>#N/A</v>
      </c>
      <c r="X142" s="46"/>
      <c r="Y142" s="13"/>
    </row>
    <row r="143" spans="1:25" ht="15.75" thickBot="1" x14ac:dyDescent="0.3">
      <c r="A143" s="7"/>
      <c r="B143" s="45"/>
      <c r="C143" s="62" t="e">
        <f t="shared" si="19"/>
        <v>#N/A</v>
      </c>
      <c r="D143" s="86"/>
      <c r="E143" s="96"/>
      <c r="F143" s="109"/>
      <c r="G143" s="88"/>
      <c r="H143" s="89"/>
      <c r="I143" s="68" t="str">
        <f t="shared" si="15"/>
        <v/>
      </c>
      <c r="J143" s="69" t="e">
        <f t="shared" si="21"/>
        <v>#N/A</v>
      </c>
      <c r="K143" s="91"/>
      <c r="L143" s="89"/>
      <c r="M143" s="68" t="str">
        <f t="shared" si="16"/>
        <v/>
      </c>
      <c r="N143" s="69">
        <f t="shared" si="22"/>
        <v>0</v>
      </c>
      <c r="O143" s="88"/>
      <c r="P143" s="89"/>
      <c r="Q143" s="68" t="str">
        <f t="shared" si="17"/>
        <v/>
      </c>
      <c r="R143" s="70">
        <f t="shared" si="23"/>
        <v>0</v>
      </c>
      <c r="S143" s="69">
        <f>IF(P143="",0,IF(F$24="",0,((Tabla1[[#This Row],[Consum (kWh)2]])*'Informació de l''edifici'!$F$30)))</f>
        <v>0</v>
      </c>
      <c r="T143" s="71" t="e">
        <f t="shared" si="18"/>
        <v>#N/A</v>
      </c>
      <c r="U143" s="63" t="e">
        <f>((($F$28-$F$29)*$F$30))*(Tabla1[[#This Row],[Coeficient]]/$F$174)</f>
        <v>#DIV/0!</v>
      </c>
      <c r="V143" s="67" t="e">
        <f>(Tabla1[[#This Row],[Coeficient]]/$F$174)*$F$22</f>
        <v>#DIV/0!</v>
      </c>
      <c r="W143" s="65" t="e">
        <f t="shared" si="20"/>
        <v>#N/A</v>
      </c>
      <c r="X143" s="46"/>
      <c r="Y143" s="13"/>
    </row>
    <row r="144" spans="1:25" ht="15.75" thickBot="1" x14ac:dyDescent="0.3">
      <c r="A144" s="7"/>
      <c r="B144" s="45"/>
      <c r="C144" s="62" t="e">
        <f t="shared" si="19"/>
        <v>#N/A</v>
      </c>
      <c r="D144" s="86"/>
      <c r="E144" s="96"/>
      <c r="F144" s="109"/>
      <c r="G144" s="88"/>
      <c r="H144" s="89"/>
      <c r="I144" s="68" t="str">
        <f t="shared" si="15"/>
        <v/>
      </c>
      <c r="J144" s="69" t="e">
        <f t="shared" si="21"/>
        <v>#N/A</v>
      </c>
      <c r="K144" s="91"/>
      <c r="L144" s="89"/>
      <c r="M144" s="68" t="str">
        <f t="shared" si="16"/>
        <v/>
      </c>
      <c r="N144" s="69">
        <f t="shared" si="22"/>
        <v>0</v>
      </c>
      <c r="O144" s="88"/>
      <c r="P144" s="89"/>
      <c r="Q144" s="68" t="str">
        <f t="shared" si="17"/>
        <v/>
      </c>
      <c r="R144" s="70">
        <f t="shared" si="23"/>
        <v>0</v>
      </c>
      <c r="S144" s="69">
        <f>IF(P144="",0,IF(F$24="",0,((Tabla1[[#This Row],[Consum (kWh)2]])*'Informació de l''edifici'!$F$30)))</f>
        <v>0</v>
      </c>
      <c r="T144" s="71" t="e">
        <f t="shared" si="18"/>
        <v>#N/A</v>
      </c>
      <c r="U144" s="63" t="e">
        <f>((($F$28-$F$29)*$F$30))*(Tabla1[[#This Row],[Coeficient]]/$F$174)</f>
        <v>#DIV/0!</v>
      </c>
      <c r="V144" s="67" t="e">
        <f>(Tabla1[[#This Row],[Coeficient]]/$F$174)*$F$22</f>
        <v>#DIV/0!</v>
      </c>
      <c r="W144" s="65" t="e">
        <f t="shared" si="20"/>
        <v>#N/A</v>
      </c>
      <c r="X144" s="46"/>
      <c r="Y144" s="13"/>
    </row>
    <row r="145" spans="1:25" ht="15.75" thickBot="1" x14ac:dyDescent="0.3">
      <c r="A145" s="7"/>
      <c r="B145" s="45"/>
      <c r="C145" s="62" t="e">
        <f t="shared" si="19"/>
        <v>#N/A</v>
      </c>
      <c r="D145" s="86"/>
      <c r="E145" s="96"/>
      <c r="F145" s="109"/>
      <c r="G145" s="88"/>
      <c r="H145" s="89"/>
      <c r="I145" s="68" t="str">
        <f t="shared" si="15"/>
        <v/>
      </c>
      <c r="J145" s="69" t="e">
        <f t="shared" si="21"/>
        <v>#N/A</v>
      </c>
      <c r="K145" s="91"/>
      <c r="L145" s="89"/>
      <c r="M145" s="68" t="str">
        <f t="shared" si="16"/>
        <v/>
      </c>
      <c r="N145" s="69">
        <f t="shared" si="22"/>
        <v>0</v>
      </c>
      <c r="O145" s="88"/>
      <c r="P145" s="89"/>
      <c r="Q145" s="68" t="str">
        <f t="shared" si="17"/>
        <v/>
      </c>
      <c r="R145" s="70">
        <f t="shared" si="23"/>
        <v>0</v>
      </c>
      <c r="S145" s="69">
        <f>IF(P145="",0,IF(F$24="",0,((Tabla1[[#This Row],[Consum (kWh)2]])*'Informació de l''edifici'!$F$30)))</f>
        <v>0</v>
      </c>
      <c r="T145" s="71" t="e">
        <f t="shared" si="18"/>
        <v>#N/A</v>
      </c>
      <c r="U145" s="63" t="e">
        <f>((($F$28-$F$29)*$F$30))*(Tabla1[[#This Row],[Coeficient]]/$F$174)</f>
        <v>#DIV/0!</v>
      </c>
      <c r="V145" s="67" t="e">
        <f>(Tabla1[[#This Row],[Coeficient]]/$F$174)*$F$22</f>
        <v>#DIV/0!</v>
      </c>
      <c r="W145" s="65" t="e">
        <f t="shared" si="20"/>
        <v>#N/A</v>
      </c>
      <c r="X145" s="46"/>
      <c r="Y145" s="13"/>
    </row>
    <row r="146" spans="1:25" ht="15.75" thickBot="1" x14ac:dyDescent="0.3">
      <c r="A146" s="7"/>
      <c r="B146" s="45"/>
      <c r="C146" s="62" t="e">
        <f t="shared" si="19"/>
        <v>#N/A</v>
      </c>
      <c r="D146" s="86"/>
      <c r="E146" s="96"/>
      <c r="F146" s="109"/>
      <c r="G146" s="88"/>
      <c r="H146" s="89"/>
      <c r="I146" s="68" t="str">
        <f t="shared" si="15"/>
        <v/>
      </c>
      <c r="J146" s="69" t="e">
        <f t="shared" si="21"/>
        <v>#N/A</v>
      </c>
      <c r="K146" s="91"/>
      <c r="L146" s="89"/>
      <c r="M146" s="68" t="str">
        <f t="shared" si="16"/>
        <v/>
      </c>
      <c r="N146" s="69">
        <f t="shared" si="22"/>
        <v>0</v>
      </c>
      <c r="O146" s="88"/>
      <c r="P146" s="89"/>
      <c r="Q146" s="68" t="str">
        <f t="shared" si="17"/>
        <v/>
      </c>
      <c r="R146" s="70">
        <f t="shared" si="23"/>
        <v>0</v>
      </c>
      <c r="S146" s="69">
        <f>IF(P146="",0,IF(F$24="",0,((Tabla1[[#This Row],[Consum (kWh)2]])*'Informació de l''edifici'!$F$30)))</f>
        <v>0</v>
      </c>
      <c r="T146" s="71" t="e">
        <f t="shared" si="18"/>
        <v>#N/A</v>
      </c>
      <c r="U146" s="63" t="e">
        <f>((($F$28-$F$29)*$F$30))*(Tabla1[[#This Row],[Coeficient]]/$F$174)</f>
        <v>#DIV/0!</v>
      </c>
      <c r="V146" s="67" t="e">
        <f>(Tabla1[[#This Row],[Coeficient]]/$F$174)*$F$22</f>
        <v>#DIV/0!</v>
      </c>
      <c r="W146" s="65" t="e">
        <f t="shared" si="20"/>
        <v>#N/A</v>
      </c>
      <c r="X146" s="46"/>
      <c r="Y146" s="13"/>
    </row>
    <row r="147" spans="1:25" ht="15.75" thickBot="1" x14ac:dyDescent="0.3">
      <c r="A147" s="7"/>
      <c r="B147" s="45"/>
      <c r="C147" s="62" t="e">
        <f t="shared" si="19"/>
        <v>#N/A</v>
      </c>
      <c r="D147" s="86"/>
      <c r="E147" s="96"/>
      <c r="F147" s="109"/>
      <c r="G147" s="88"/>
      <c r="H147" s="89"/>
      <c r="I147" s="68" t="str">
        <f t="shared" si="15"/>
        <v/>
      </c>
      <c r="J147" s="69" t="e">
        <f t="shared" si="21"/>
        <v>#N/A</v>
      </c>
      <c r="K147" s="91"/>
      <c r="L147" s="89"/>
      <c r="M147" s="68" t="str">
        <f t="shared" si="16"/>
        <v/>
      </c>
      <c r="N147" s="69">
        <f t="shared" si="22"/>
        <v>0</v>
      </c>
      <c r="O147" s="88"/>
      <c r="P147" s="89"/>
      <c r="Q147" s="68" t="str">
        <f t="shared" si="17"/>
        <v/>
      </c>
      <c r="R147" s="70">
        <f t="shared" si="23"/>
        <v>0</v>
      </c>
      <c r="S147" s="69">
        <f>IF(P147="",0,IF(F$24="",0,((Tabla1[[#This Row],[Consum (kWh)2]])*'Informació de l''edifici'!$F$30)))</f>
        <v>0</v>
      </c>
      <c r="T147" s="71" t="e">
        <f t="shared" si="18"/>
        <v>#N/A</v>
      </c>
      <c r="U147" s="63" t="e">
        <f>((($F$28-$F$29)*$F$30))*(Tabla1[[#This Row],[Coeficient]]/$F$174)</f>
        <v>#DIV/0!</v>
      </c>
      <c r="V147" s="67" t="e">
        <f>(Tabla1[[#This Row],[Coeficient]]/$F$174)*$F$22</f>
        <v>#DIV/0!</v>
      </c>
      <c r="W147" s="65" t="e">
        <f t="shared" si="20"/>
        <v>#N/A</v>
      </c>
      <c r="X147" s="46"/>
      <c r="Y147" s="13"/>
    </row>
    <row r="148" spans="1:25" ht="15.75" thickBot="1" x14ac:dyDescent="0.3">
      <c r="A148" s="7"/>
      <c r="B148" s="45"/>
      <c r="C148" s="62" t="e">
        <f t="shared" si="19"/>
        <v>#N/A</v>
      </c>
      <c r="D148" s="86"/>
      <c r="E148" s="96"/>
      <c r="F148" s="109"/>
      <c r="G148" s="88"/>
      <c r="H148" s="89"/>
      <c r="I148" s="68" t="str">
        <f t="shared" si="15"/>
        <v/>
      </c>
      <c r="J148" s="69" t="e">
        <f t="shared" si="21"/>
        <v>#N/A</v>
      </c>
      <c r="K148" s="91"/>
      <c r="L148" s="89"/>
      <c r="M148" s="68" t="str">
        <f t="shared" si="16"/>
        <v/>
      </c>
      <c r="N148" s="69">
        <f t="shared" si="22"/>
        <v>0</v>
      </c>
      <c r="O148" s="88"/>
      <c r="P148" s="89"/>
      <c r="Q148" s="68" t="str">
        <f t="shared" si="17"/>
        <v/>
      </c>
      <c r="R148" s="70">
        <f t="shared" si="23"/>
        <v>0</v>
      </c>
      <c r="S148" s="69">
        <f>IF(P148="",0,IF(F$24="",0,((Tabla1[[#This Row],[Consum (kWh)2]])*'Informació de l''edifici'!$F$30)))</f>
        <v>0</v>
      </c>
      <c r="T148" s="71" t="e">
        <f t="shared" si="18"/>
        <v>#N/A</v>
      </c>
      <c r="U148" s="63" t="e">
        <f>((($F$28-$F$29)*$F$30))*(Tabla1[[#This Row],[Coeficient]]/$F$174)</f>
        <v>#DIV/0!</v>
      </c>
      <c r="V148" s="67" t="e">
        <f>(Tabla1[[#This Row],[Coeficient]]/$F$174)*$F$22</f>
        <v>#DIV/0!</v>
      </c>
      <c r="W148" s="65" t="e">
        <f t="shared" si="20"/>
        <v>#N/A</v>
      </c>
      <c r="X148" s="46"/>
      <c r="Y148" s="13"/>
    </row>
    <row r="149" spans="1:25" ht="15.75" thickBot="1" x14ac:dyDescent="0.3">
      <c r="A149" s="7"/>
      <c r="B149" s="45"/>
      <c r="C149" s="62" t="e">
        <f t="shared" si="19"/>
        <v>#N/A</v>
      </c>
      <c r="D149" s="86"/>
      <c r="E149" s="96"/>
      <c r="F149" s="109"/>
      <c r="G149" s="88"/>
      <c r="H149" s="89"/>
      <c r="I149" s="68" t="str">
        <f t="shared" si="15"/>
        <v/>
      </c>
      <c r="J149" s="69" t="e">
        <f t="shared" si="21"/>
        <v>#N/A</v>
      </c>
      <c r="K149" s="91"/>
      <c r="L149" s="89"/>
      <c r="M149" s="68" t="str">
        <f t="shared" si="16"/>
        <v/>
      </c>
      <c r="N149" s="69">
        <f t="shared" si="22"/>
        <v>0</v>
      </c>
      <c r="O149" s="88"/>
      <c r="P149" s="89"/>
      <c r="Q149" s="68" t="str">
        <f t="shared" si="17"/>
        <v/>
      </c>
      <c r="R149" s="70">
        <f t="shared" si="23"/>
        <v>0</v>
      </c>
      <c r="S149" s="69">
        <f>IF(P149="",0,IF(F$24="",0,((Tabla1[[#This Row],[Consum (kWh)2]])*'Informació de l''edifici'!$F$30)))</f>
        <v>0</v>
      </c>
      <c r="T149" s="71" t="e">
        <f t="shared" si="18"/>
        <v>#N/A</v>
      </c>
      <c r="U149" s="63" t="e">
        <f>((($F$28-$F$29)*$F$30))*(Tabla1[[#This Row],[Coeficient]]/$F$174)</f>
        <v>#DIV/0!</v>
      </c>
      <c r="V149" s="67" t="e">
        <f>(Tabla1[[#This Row],[Coeficient]]/$F$174)*$F$22</f>
        <v>#DIV/0!</v>
      </c>
      <c r="W149" s="65" t="e">
        <f t="shared" si="20"/>
        <v>#N/A</v>
      </c>
      <c r="X149" s="46"/>
      <c r="Y149" s="13"/>
    </row>
    <row r="150" spans="1:25" ht="15.75" thickBot="1" x14ac:dyDescent="0.3">
      <c r="A150" s="7"/>
      <c r="B150" s="45"/>
      <c r="C150" s="62" t="e">
        <f t="shared" si="19"/>
        <v>#N/A</v>
      </c>
      <c r="D150" s="86"/>
      <c r="E150" s="96"/>
      <c r="F150" s="109"/>
      <c r="G150" s="88"/>
      <c r="H150" s="89"/>
      <c r="I150" s="68" t="str">
        <f t="shared" si="15"/>
        <v/>
      </c>
      <c r="J150" s="69" t="e">
        <f t="shared" si="21"/>
        <v>#N/A</v>
      </c>
      <c r="K150" s="91"/>
      <c r="L150" s="89"/>
      <c r="M150" s="68" t="str">
        <f t="shared" si="16"/>
        <v/>
      </c>
      <c r="N150" s="69">
        <f t="shared" si="22"/>
        <v>0</v>
      </c>
      <c r="O150" s="88"/>
      <c r="P150" s="89"/>
      <c r="Q150" s="68" t="str">
        <f t="shared" si="17"/>
        <v/>
      </c>
      <c r="R150" s="70">
        <f t="shared" si="23"/>
        <v>0</v>
      </c>
      <c r="S150" s="69">
        <f>IF(P150="",0,IF(F$24="",0,((Tabla1[[#This Row],[Consum (kWh)2]])*'Informació de l''edifici'!$F$30)))</f>
        <v>0</v>
      </c>
      <c r="T150" s="71" t="e">
        <f t="shared" si="18"/>
        <v>#N/A</v>
      </c>
      <c r="U150" s="63" t="e">
        <f>((($F$28-$F$29)*$F$30))*(Tabla1[[#This Row],[Coeficient]]/$F$174)</f>
        <v>#DIV/0!</v>
      </c>
      <c r="V150" s="67" t="e">
        <f>(Tabla1[[#This Row],[Coeficient]]/$F$174)*$F$22</f>
        <v>#DIV/0!</v>
      </c>
      <c r="W150" s="65" t="e">
        <f t="shared" si="20"/>
        <v>#N/A</v>
      </c>
      <c r="X150" s="46"/>
      <c r="Y150" s="13"/>
    </row>
    <row r="151" spans="1:25" ht="15.75" thickBot="1" x14ac:dyDescent="0.3">
      <c r="A151" s="7"/>
      <c r="B151" s="45"/>
      <c r="C151" s="62" t="e">
        <f t="shared" si="19"/>
        <v>#N/A</v>
      </c>
      <c r="D151" s="86"/>
      <c r="E151" s="96"/>
      <c r="F151" s="109"/>
      <c r="G151" s="88"/>
      <c r="H151" s="89"/>
      <c r="I151" s="68" t="str">
        <f t="shared" si="15"/>
        <v/>
      </c>
      <c r="J151" s="69" t="e">
        <f t="shared" si="21"/>
        <v>#N/A</v>
      </c>
      <c r="K151" s="91"/>
      <c r="L151" s="89"/>
      <c r="M151" s="68" t="str">
        <f t="shared" si="16"/>
        <v/>
      </c>
      <c r="N151" s="69">
        <f t="shared" si="22"/>
        <v>0</v>
      </c>
      <c r="O151" s="88"/>
      <c r="P151" s="89"/>
      <c r="Q151" s="68" t="str">
        <f t="shared" si="17"/>
        <v/>
      </c>
      <c r="R151" s="70">
        <f t="shared" si="23"/>
        <v>0</v>
      </c>
      <c r="S151" s="69">
        <f>IF(P151="",0,IF(F$24="",0,((Tabla1[[#This Row],[Consum (kWh)2]])*'Informació de l''edifici'!$F$30)))</f>
        <v>0</v>
      </c>
      <c r="T151" s="71" t="e">
        <f t="shared" si="18"/>
        <v>#N/A</v>
      </c>
      <c r="U151" s="63" t="e">
        <f>((($F$28-$F$29)*$F$30))*(Tabla1[[#This Row],[Coeficient]]/$F$174)</f>
        <v>#DIV/0!</v>
      </c>
      <c r="V151" s="67" t="e">
        <f>(Tabla1[[#This Row],[Coeficient]]/$F$174)*$F$22</f>
        <v>#DIV/0!</v>
      </c>
      <c r="W151" s="65" t="e">
        <f t="shared" si="20"/>
        <v>#N/A</v>
      </c>
      <c r="X151" s="46"/>
      <c r="Y151" s="13"/>
    </row>
    <row r="152" spans="1:25" ht="15.75" thickBot="1" x14ac:dyDescent="0.3">
      <c r="A152" s="7"/>
      <c r="B152" s="45"/>
      <c r="C152" s="62" t="e">
        <f t="shared" si="19"/>
        <v>#N/A</v>
      </c>
      <c r="D152" s="86"/>
      <c r="E152" s="96"/>
      <c r="F152" s="109"/>
      <c r="G152" s="88"/>
      <c r="H152" s="89"/>
      <c r="I152" s="68" t="str">
        <f t="shared" si="15"/>
        <v/>
      </c>
      <c r="J152" s="69" t="e">
        <f t="shared" si="21"/>
        <v>#N/A</v>
      </c>
      <c r="K152" s="91"/>
      <c r="L152" s="89"/>
      <c r="M152" s="68" t="str">
        <f t="shared" si="16"/>
        <v/>
      </c>
      <c r="N152" s="69">
        <f t="shared" si="22"/>
        <v>0</v>
      </c>
      <c r="O152" s="88"/>
      <c r="P152" s="89"/>
      <c r="Q152" s="68" t="str">
        <f t="shared" si="17"/>
        <v/>
      </c>
      <c r="R152" s="70">
        <f t="shared" si="23"/>
        <v>0</v>
      </c>
      <c r="S152" s="69">
        <f>IF(P152="",0,IF(F$24="",0,((Tabla1[[#This Row],[Consum (kWh)2]])*'Informació de l''edifici'!$F$30)))</f>
        <v>0</v>
      </c>
      <c r="T152" s="71" t="e">
        <f t="shared" si="18"/>
        <v>#N/A</v>
      </c>
      <c r="U152" s="63" t="e">
        <f>((($F$28-$F$29)*$F$30))*(Tabla1[[#This Row],[Coeficient]]/$F$174)</f>
        <v>#DIV/0!</v>
      </c>
      <c r="V152" s="67" t="e">
        <f>(Tabla1[[#This Row],[Coeficient]]/$F$174)*$F$22</f>
        <v>#DIV/0!</v>
      </c>
      <c r="W152" s="65" t="e">
        <f t="shared" si="20"/>
        <v>#N/A</v>
      </c>
      <c r="X152" s="46"/>
      <c r="Y152" s="13"/>
    </row>
    <row r="153" spans="1:25" ht="15.75" thickBot="1" x14ac:dyDescent="0.3">
      <c r="A153" s="7"/>
      <c r="B153" s="45"/>
      <c r="C153" s="62" t="e">
        <f t="shared" si="19"/>
        <v>#N/A</v>
      </c>
      <c r="D153" s="86"/>
      <c r="E153" s="96"/>
      <c r="F153" s="109"/>
      <c r="G153" s="88"/>
      <c r="H153" s="89"/>
      <c r="I153" s="68" t="str">
        <f t="shared" si="15"/>
        <v/>
      </c>
      <c r="J153" s="69" t="e">
        <f t="shared" si="21"/>
        <v>#N/A</v>
      </c>
      <c r="K153" s="91"/>
      <c r="L153" s="89"/>
      <c r="M153" s="68" t="str">
        <f t="shared" si="16"/>
        <v/>
      </c>
      <c r="N153" s="69">
        <f t="shared" si="22"/>
        <v>0</v>
      </c>
      <c r="O153" s="88"/>
      <c r="P153" s="89"/>
      <c r="Q153" s="68" t="str">
        <f t="shared" si="17"/>
        <v/>
      </c>
      <c r="R153" s="70">
        <f t="shared" si="23"/>
        <v>0</v>
      </c>
      <c r="S153" s="69">
        <f>IF(P153="",0,IF(F$24="",0,((Tabla1[[#This Row],[Consum (kWh)2]])*'Informació de l''edifici'!$F$30)))</f>
        <v>0</v>
      </c>
      <c r="T153" s="71" t="e">
        <f t="shared" si="18"/>
        <v>#N/A</v>
      </c>
      <c r="U153" s="63" t="e">
        <f>((($F$28-$F$29)*$F$30))*(Tabla1[[#This Row],[Coeficient]]/$F$174)</f>
        <v>#DIV/0!</v>
      </c>
      <c r="V153" s="67" t="e">
        <f>(Tabla1[[#This Row],[Coeficient]]/$F$174)*$F$22</f>
        <v>#DIV/0!</v>
      </c>
      <c r="W153" s="65" t="e">
        <f t="shared" si="20"/>
        <v>#N/A</v>
      </c>
      <c r="X153" s="46"/>
      <c r="Y153" s="13"/>
    </row>
    <row r="154" spans="1:25" ht="15.75" thickBot="1" x14ac:dyDescent="0.3">
      <c r="A154" s="7"/>
      <c r="B154" s="45"/>
      <c r="C154" s="62" t="e">
        <f t="shared" si="19"/>
        <v>#N/A</v>
      </c>
      <c r="D154" s="86"/>
      <c r="E154" s="96"/>
      <c r="F154" s="109"/>
      <c r="G154" s="88"/>
      <c r="H154" s="89"/>
      <c r="I154" s="68" t="str">
        <f t="shared" si="15"/>
        <v/>
      </c>
      <c r="J154" s="69" t="e">
        <f t="shared" si="21"/>
        <v>#N/A</v>
      </c>
      <c r="K154" s="91"/>
      <c r="L154" s="89"/>
      <c r="M154" s="68" t="str">
        <f t="shared" si="16"/>
        <v/>
      </c>
      <c r="N154" s="69">
        <f t="shared" si="22"/>
        <v>0</v>
      </c>
      <c r="O154" s="88"/>
      <c r="P154" s="89"/>
      <c r="Q154" s="68" t="str">
        <f t="shared" si="17"/>
        <v/>
      </c>
      <c r="R154" s="70">
        <f t="shared" si="23"/>
        <v>0</v>
      </c>
      <c r="S154" s="69">
        <f>IF(P154="",0,IF(F$24="",0,((Tabla1[[#This Row],[Consum (kWh)2]])*'Informació de l''edifici'!$F$30)))</f>
        <v>0</v>
      </c>
      <c r="T154" s="71" t="e">
        <f t="shared" si="18"/>
        <v>#N/A</v>
      </c>
      <c r="U154" s="63" t="e">
        <f>((($F$28-$F$29)*$F$30))*(Tabla1[[#This Row],[Coeficient]]/$F$174)</f>
        <v>#DIV/0!</v>
      </c>
      <c r="V154" s="67" t="e">
        <f>(Tabla1[[#This Row],[Coeficient]]/$F$174)*$F$22</f>
        <v>#DIV/0!</v>
      </c>
      <c r="W154" s="65" t="e">
        <f t="shared" si="20"/>
        <v>#N/A</v>
      </c>
      <c r="X154" s="46"/>
      <c r="Y154" s="13"/>
    </row>
    <row r="155" spans="1:25" ht="15.75" thickBot="1" x14ac:dyDescent="0.3">
      <c r="A155" s="7"/>
      <c r="B155" s="45"/>
      <c r="C155" s="62" t="e">
        <f t="shared" si="19"/>
        <v>#N/A</v>
      </c>
      <c r="D155" s="86"/>
      <c r="E155" s="96"/>
      <c r="F155" s="109"/>
      <c r="G155" s="88"/>
      <c r="H155" s="89"/>
      <c r="I155" s="68" t="str">
        <f t="shared" si="15"/>
        <v/>
      </c>
      <c r="J155" s="69" t="e">
        <f t="shared" si="21"/>
        <v>#N/A</v>
      </c>
      <c r="K155" s="91"/>
      <c r="L155" s="89"/>
      <c r="M155" s="68" t="str">
        <f t="shared" si="16"/>
        <v/>
      </c>
      <c r="N155" s="69">
        <f t="shared" si="22"/>
        <v>0</v>
      </c>
      <c r="O155" s="88"/>
      <c r="P155" s="89"/>
      <c r="Q155" s="68" t="str">
        <f t="shared" si="17"/>
        <v/>
      </c>
      <c r="R155" s="70">
        <f t="shared" si="23"/>
        <v>0</v>
      </c>
      <c r="S155" s="69">
        <f>IF(P155="",0,IF(F$24="",0,((Tabla1[[#This Row],[Consum (kWh)2]])*'Informació de l''edifici'!$F$30)))</f>
        <v>0</v>
      </c>
      <c r="T155" s="71" t="e">
        <f t="shared" si="18"/>
        <v>#N/A</v>
      </c>
      <c r="U155" s="63" t="e">
        <f>((($F$28-$F$29)*$F$30))*(Tabla1[[#This Row],[Coeficient]]/$F$174)</f>
        <v>#DIV/0!</v>
      </c>
      <c r="V155" s="67" t="e">
        <f>(Tabla1[[#This Row],[Coeficient]]/$F$174)*$F$22</f>
        <v>#DIV/0!</v>
      </c>
      <c r="W155" s="65" t="e">
        <f t="shared" si="20"/>
        <v>#N/A</v>
      </c>
      <c r="X155" s="46"/>
      <c r="Y155" s="13"/>
    </row>
    <row r="156" spans="1:25" ht="15.75" thickBot="1" x14ac:dyDescent="0.3">
      <c r="A156" s="7"/>
      <c r="B156" s="45"/>
      <c r="C156" s="62" t="e">
        <f t="shared" si="19"/>
        <v>#N/A</v>
      </c>
      <c r="D156" s="86"/>
      <c r="E156" s="96"/>
      <c r="F156" s="109"/>
      <c r="G156" s="88"/>
      <c r="H156" s="89"/>
      <c r="I156" s="68" t="str">
        <f t="shared" si="15"/>
        <v/>
      </c>
      <c r="J156" s="69" t="e">
        <f t="shared" si="21"/>
        <v>#N/A</v>
      </c>
      <c r="K156" s="91"/>
      <c r="L156" s="89"/>
      <c r="M156" s="68" t="str">
        <f t="shared" si="16"/>
        <v/>
      </c>
      <c r="N156" s="69">
        <f t="shared" si="22"/>
        <v>0</v>
      </c>
      <c r="O156" s="88"/>
      <c r="P156" s="89"/>
      <c r="Q156" s="68" t="str">
        <f t="shared" si="17"/>
        <v/>
      </c>
      <c r="R156" s="70">
        <f t="shared" si="23"/>
        <v>0</v>
      </c>
      <c r="S156" s="69">
        <f>IF(P156="",0,IF(F$24="",0,((Tabla1[[#This Row],[Consum (kWh)2]])*'Informació de l''edifici'!$F$30)))</f>
        <v>0</v>
      </c>
      <c r="T156" s="71" t="e">
        <f t="shared" si="18"/>
        <v>#N/A</v>
      </c>
      <c r="U156" s="63" t="e">
        <f>((($F$28-$F$29)*$F$30))*(Tabla1[[#This Row],[Coeficient]]/$F$174)</f>
        <v>#DIV/0!</v>
      </c>
      <c r="V156" s="67" t="e">
        <f>(Tabla1[[#This Row],[Coeficient]]/$F$174)*$F$22</f>
        <v>#DIV/0!</v>
      </c>
      <c r="W156" s="65" t="e">
        <f t="shared" si="20"/>
        <v>#N/A</v>
      </c>
      <c r="X156" s="46"/>
      <c r="Y156" s="13"/>
    </row>
    <row r="157" spans="1:25" ht="15.75" thickBot="1" x14ac:dyDescent="0.3">
      <c r="A157" s="7"/>
      <c r="B157" s="45"/>
      <c r="C157" s="62" t="e">
        <f t="shared" si="19"/>
        <v>#N/A</v>
      </c>
      <c r="D157" s="86"/>
      <c r="E157" s="96"/>
      <c r="F157" s="109"/>
      <c r="G157" s="88"/>
      <c r="H157" s="89"/>
      <c r="I157" s="68" t="str">
        <f t="shared" si="15"/>
        <v/>
      </c>
      <c r="J157" s="69" t="e">
        <f t="shared" si="21"/>
        <v>#N/A</v>
      </c>
      <c r="K157" s="91"/>
      <c r="L157" s="89"/>
      <c r="M157" s="68" t="str">
        <f t="shared" si="16"/>
        <v/>
      </c>
      <c r="N157" s="69">
        <f t="shared" si="22"/>
        <v>0</v>
      </c>
      <c r="O157" s="88"/>
      <c r="P157" s="89"/>
      <c r="Q157" s="68" t="str">
        <f t="shared" si="17"/>
        <v/>
      </c>
      <c r="R157" s="70">
        <f t="shared" si="23"/>
        <v>0</v>
      </c>
      <c r="S157" s="69">
        <f>IF(P157="",0,IF(F$24="",0,((Tabla1[[#This Row],[Consum (kWh)2]])*'Informació de l''edifici'!$F$30)))</f>
        <v>0</v>
      </c>
      <c r="T157" s="71" t="e">
        <f t="shared" si="18"/>
        <v>#N/A</v>
      </c>
      <c r="U157" s="63" t="e">
        <f>((($F$28-$F$29)*$F$30))*(Tabla1[[#This Row],[Coeficient]]/$F$174)</f>
        <v>#DIV/0!</v>
      </c>
      <c r="V157" s="67" t="e">
        <f>(Tabla1[[#This Row],[Coeficient]]/$F$174)*$F$22</f>
        <v>#DIV/0!</v>
      </c>
      <c r="W157" s="65" t="e">
        <f t="shared" si="20"/>
        <v>#N/A</v>
      </c>
      <c r="X157" s="46"/>
      <c r="Y157" s="13"/>
    </row>
    <row r="158" spans="1:25" ht="15.75" thickBot="1" x14ac:dyDescent="0.3">
      <c r="A158" s="7"/>
      <c r="B158" s="45"/>
      <c r="C158" s="62" t="e">
        <f t="shared" si="19"/>
        <v>#N/A</v>
      </c>
      <c r="D158" s="86"/>
      <c r="E158" s="96"/>
      <c r="F158" s="109"/>
      <c r="G158" s="88"/>
      <c r="H158" s="89"/>
      <c r="I158" s="68" t="str">
        <f t="shared" si="15"/>
        <v/>
      </c>
      <c r="J158" s="69" t="e">
        <f t="shared" si="21"/>
        <v>#N/A</v>
      </c>
      <c r="K158" s="91"/>
      <c r="L158" s="89"/>
      <c r="M158" s="68" t="str">
        <f t="shared" si="16"/>
        <v/>
      </c>
      <c r="N158" s="69">
        <f t="shared" si="22"/>
        <v>0</v>
      </c>
      <c r="O158" s="88"/>
      <c r="P158" s="89"/>
      <c r="Q158" s="68" t="str">
        <f t="shared" si="17"/>
        <v/>
      </c>
      <c r="R158" s="70">
        <f t="shared" si="23"/>
        <v>0</v>
      </c>
      <c r="S158" s="69">
        <f>IF(P158="",0,IF(F$24="",0,((Tabla1[[#This Row],[Consum (kWh)2]])*'Informació de l''edifici'!$F$30)))</f>
        <v>0</v>
      </c>
      <c r="T158" s="71" t="e">
        <f t="shared" si="18"/>
        <v>#N/A</v>
      </c>
      <c r="U158" s="63" t="e">
        <f>((($F$28-$F$29)*$F$30))*(Tabla1[[#This Row],[Coeficient]]/$F$174)</f>
        <v>#DIV/0!</v>
      </c>
      <c r="V158" s="67" t="e">
        <f>(Tabla1[[#This Row],[Coeficient]]/$F$174)*$F$22</f>
        <v>#DIV/0!</v>
      </c>
      <c r="W158" s="65" t="e">
        <f t="shared" si="20"/>
        <v>#N/A</v>
      </c>
      <c r="X158" s="46"/>
      <c r="Y158" s="13"/>
    </row>
    <row r="159" spans="1:25" ht="15.75" thickBot="1" x14ac:dyDescent="0.3">
      <c r="A159" s="7"/>
      <c r="B159" s="45"/>
      <c r="C159" s="62" t="e">
        <f t="shared" si="19"/>
        <v>#N/A</v>
      </c>
      <c r="D159" s="86"/>
      <c r="E159" s="96"/>
      <c r="F159" s="109"/>
      <c r="G159" s="88"/>
      <c r="H159" s="89"/>
      <c r="I159" s="68" t="str">
        <f t="shared" si="15"/>
        <v/>
      </c>
      <c r="J159" s="69" t="e">
        <f t="shared" si="21"/>
        <v>#N/A</v>
      </c>
      <c r="K159" s="91"/>
      <c r="L159" s="89"/>
      <c r="M159" s="68" t="str">
        <f t="shared" si="16"/>
        <v/>
      </c>
      <c r="N159" s="69">
        <f t="shared" si="22"/>
        <v>0</v>
      </c>
      <c r="O159" s="88"/>
      <c r="P159" s="89"/>
      <c r="Q159" s="68" t="str">
        <f t="shared" si="17"/>
        <v/>
      </c>
      <c r="R159" s="70">
        <f t="shared" si="23"/>
        <v>0</v>
      </c>
      <c r="S159" s="69">
        <f>IF(P159="",0,IF(F$24="",0,((Tabla1[[#This Row],[Consum (kWh)2]])*'Informació de l''edifici'!$F$30)))</f>
        <v>0</v>
      </c>
      <c r="T159" s="71" t="e">
        <f t="shared" si="18"/>
        <v>#N/A</v>
      </c>
      <c r="U159" s="63" t="e">
        <f>((($F$28-$F$29)*$F$30))*(Tabla1[[#This Row],[Coeficient]]/$F$174)</f>
        <v>#DIV/0!</v>
      </c>
      <c r="V159" s="67" t="e">
        <f>(Tabla1[[#This Row],[Coeficient]]/$F$174)*$F$22</f>
        <v>#DIV/0!</v>
      </c>
      <c r="W159" s="65" t="e">
        <f t="shared" si="20"/>
        <v>#N/A</v>
      </c>
      <c r="X159" s="46"/>
      <c r="Y159" s="13"/>
    </row>
    <row r="160" spans="1:25" ht="15.75" thickBot="1" x14ac:dyDescent="0.3">
      <c r="A160" s="7"/>
      <c r="B160" s="45"/>
      <c r="C160" s="62" t="e">
        <f t="shared" si="19"/>
        <v>#N/A</v>
      </c>
      <c r="D160" s="86"/>
      <c r="E160" s="96"/>
      <c r="F160" s="109"/>
      <c r="G160" s="88"/>
      <c r="H160" s="89"/>
      <c r="I160" s="68" t="str">
        <f t="shared" si="15"/>
        <v/>
      </c>
      <c r="J160" s="69" t="e">
        <f t="shared" si="21"/>
        <v>#N/A</v>
      </c>
      <c r="K160" s="91"/>
      <c r="L160" s="89"/>
      <c r="M160" s="68" t="str">
        <f t="shared" si="16"/>
        <v/>
      </c>
      <c r="N160" s="69">
        <f t="shared" si="22"/>
        <v>0</v>
      </c>
      <c r="O160" s="88"/>
      <c r="P160" s="89"/>
      <c r="Q160" s="68" t="str">
        <f t="shared" si="17"/>
        <v/>
      </c>
      <c r="R160" s="70">
        <f t="shared" si="23"/>
        <v>0</v>
      </c>
      <c r="S160" s="69">
        <f>IF(P160="",0,IF(F$24="",0,((Tabla1[[#This Row],[Consum (kWh)2]])*'Informació de l''edifici'!$F$30)))</f>
        <v>0</v>
      </c>
      <c r="T160" s="71" t="e">
        <f t="shared" si="18"/>
        <v>#N/A</v>
      </c>
      <c r="U160" s="63" t="e">
        <f>((($F$28-$F$29)*$F$30))*(Tabla1[[#This Row],[Coeficient]]/$F$174)</f>
        <v>#DIV/0!</v>
      </c>
      <c r="V160" s="67" t="e">
        <f>(Tabla1[[#This Row],[Coeficient]]/$F$174)*$F$22</f>
        <v>#DIV/0!</v>
      </c>
      <c r="W160" s="65" t="e">
        <f t="shared" si="20"/>
        <v>#N/A</v>
      </c>
      <c r="X160" s="46"/>
      <c r="Y160" s="13"/>
    </row>
    <row r="161" spans="1:25" ht="15.75" thickBot="1" x14ac:dyDescent="0.3">
      <c r="A161" s="7"/>
      <c r="B161" s="45"/>
      <c r="C161" s="62" t="e">
        <f t="shared" si="19"/>
        <v>#N/A</v>
      </c>
      <c r="D161" s="86"/>
      <c r="E161" s="96"/>
      <c r="F161" s="109"/>
      <c r="G161" s="88"/>
      <c r="H161" s="89"/>
      <c r="I161" s="68" t="str">
        <f t="shared" si="15"/>
        <v/>
      </c>
      <c r="J161" s="69" t="e">
        <f t="shared" si="21"/>
        <v>#N/A</v>
      </c>
      <c r="K161" s="91"/>
      <c r="L161" s="89"/>
      <c r="M161" s="68" t="str">
        <f t="shared" si="16"/>
        <v/>
      </c>
      <c r="N161" s="69">
        <f t="shared" si="22"/>
        <v>0</v>
      </c>
      <c r="O161" s="88"/>
      <c r="P161" s="89"/>
      <c r="Q161" s="68" t="str">
        <f t="shared" si="17"/>
        <v/>
      </c>
      <c r="R161" s="70">
        <f t="shared" si="23"/>
        <v>0</v>
      </c>
      <c r="S161" s="69">
        <f>IF(P161="",0,IF(F$24="",0,((Tabla1[[#This Row],[Consum (kWh)2]])*'Informació de l''edifici'!$F$30)))</f>
        <v>0</v>
      </c>
      <c r="T161" s="71" t="e">
        <f t="shared" si="18"/>
        <v>#N/A</v>
      </c>
      <c r="U161" s="63" t="e">
        <f>((($F$28-$F$29)*$F$30))*(Tabla1[[#This Row],[Coeficient]]/$F$174)</f>
        <v>#DIV/0!</v>
      </c>
      <c r="V161" s="67" t="e">
        <f>(Tabla1[[#This Row],[Coeficient]]/$F$174)*$F$22</f>
        <v>#DIV/0!</v>
      </c>
      <c r="W161" s="65" t="e">
        <f t="shared" si="20"/>
        <v>#N/A</v>
      </c>
      <c r="X161" s="46"/>
      <c r="Y161" s="13"/>
    </row>
    <row r="162" spans="1:25" ht="15.75" thickBot="1" x14ac:dyDescent="0.3">
      <c r="A162" s="7"/>
      <c r="B162" s="45"/>
      <c r="C162" s="62" t="e">
        <f t="shared" si="19"/>
        <v>#N/A</v>
      </c>
      <c r="D162" s="86"/>
      <c r="E162" s="96"/>
      <c r="F162" s="109"/>
      <c r="G162" s="88"/>
      <c r="H162" s="89"/>
      <c r="I162" s="68" t="str">
        <f t="shared" si="15"/>
        <v/>
      </c>
      <c r="J162" s="69" t="e">
        <f t="shared" si="21"/>
        <v>#N/A</v>
      </c>
      <c r="K162" s="91"/>
      <c r="L162" s="89"/>
      <c r="M162" s="68" t="str">
        <f t="shared" si="16"/>
        <v/>
      </c>
      <c r="N162" s="69">
        <f t="shared" si="22"/>
        <v>0</v>
      </c>
      <c r="O162" s="88"/>
      <c r="P162" s="89"/>
      <c r="Q162" s="68" t="str">
        <f t="shared" si="17"/>
        <v/>
      </c>
      <c r="R162" s="70">
        <f t="shared" si="23"/>
        <v>0</v>
      </c>
      <c r="S162" s="69">
        <f>IF(P162="",0,IF(F$24="",0,((Tabla1[[#This Row],[Consum (kWh)2]])*'Informació de l''edifici'!$F$30)))</f>
        <v>0</v>
      </c>
      <c r="T162" s="71" t="e">
        <f t="shared" si="18"/>
        <v>#N/A</v>
      </c>
      <c r="U162" s="63" t="e">
        <f>((($F$28-$F$29)*$F$30))*(Tabla1[[#This Row],[Coeficient]]/$F$174)</f>
        <v>#DIV/0!</v>
      </c>
      <c r="V162" s="67" t="e">
        <f>(Tabla1[[#This Row],[Coeficient]]/$F$174)*$F$22</f>
        <v>#DIV/0!</v>
      </c>
      <c r="W162" s="65" t="e">
        <f t="shared" si="20"/>
        <v>#N/A</v>
      </c>
      <c r="X162" s="46"/>
      <c r="Y162" s="13"/>
    </row>
    <row r="163" spans="1:25" ht="15.75" thickBot="1" x14ac:dyDescent="0.3">
      <c r="A163" s="7"/>
      <c r="B163" s="45"/>
      <c r="C163" s="62" t="e">
        <f t="shared" si="19"/>
        <v>#N/A</v>
      </c>
      <c r="D163" s="86"/>
      <c r="E163" s="96"/>
      <c r="F163" s="109"/>
      <c r="G163" s="88"/>
      <c r="H163" s="89"/>
      <c r="I163" s="68" t="str">
        <f t="shared" si="15"/>
        <v/>
      </c>
      <c r="J163" s="69" t="e">
        <f t="shared" si="21"/>
        <v>#N/A</v>
      </c>
      <c r="K163" s="91"/>
      <c r="L163" s="89"/>
      <c r="M163" s="68" t="str">
        <f t="shared" si="16"/>
        <v/>
      </c>
      <c r="N163" s="69">
        <f t="shared" si="22"/>
        <v>0</v>
      </c>
      <c r="O163" s="88"/>
      <c r="P163" s="89"/>
      <c r="Q163" s="68" t="str">
        <f t="shared" si="17"/>
        <v/>
      </c>
      <c r="R163" s="70">
        <f t="shared" si="23"/>
        <v>0</v>
      </c>
      <c r="S163" s="69">
        <f>IF(P163="",0,IF(F$24="",0,((Tabla1[[#This Row],[Consum (kWh)2]])*'Informació de l''edifici'!$F$30)))</f>
        <v>0</v>
      </c>
      <c r="T163" s="71" t="e">
        <f t="shared" si="18"/>
        <v>#N/A</v>
      </c>
      <c r="U163" s="63" t="e">
        <f>((($F$28-$F$29)*$F$30))*(Tabla1[[#This Row],[Coeficient]]/$F$174)</f>
        <v>#DIV/0!</v>
      </c>
      <c r="V163" s="67" t="e">
        <f>(Tabla1[[#This Row],[Coeficient]]/$F$174)*$F$22</f>
        <v>#DIV/0!</v>
      </c>
      <c r="W163" s="65" t="e">
        <f t="shared" si="20"/>
        <v>#N/A</v>
      </c>
      <c r="X163" s="46"/>
      <c r="Y163" s="13"/>
    </row>
    <row r="164" spans="1:25" ht="15.75" thickBot="1" x14ac:dyDescent="0.3">
      <c r="A164" s="7"/>
      <c r="B164" s="45"/>
      <c r="C164" s="62" t="e">
        <f t="shared" si="19"/>
        <v>#N/A</v>
      </c>
      <c r="D164" s="86"/>
      <c r="E164" s="96"/>
      <c r="F164" s="109"/>
      <c r="G164" s="88"/>
      <c r="H164" s="89"/>
      <c r="I164" s="68" t="str">
        <f t="shared" si="15"/>
        <v/>
      </c>
      <c r="J164" s="69" t="e">
        <f t="shared" si="21"/>
        <v>#N/A</v>
      </c>
      <c r="K164" s="91"/>
      <c r="L164" s="89"/>
      <c r="M164" s="68" t="str">
        <f t="shared" si="16"/>
        <v/>
      </c>
      <c r="N164" s="69">
        <f t="shared" si="22"/>
        <v>0</v>
      </c>
      <c r="O164" s="88"/>
      <c r="P164" s="89"/>
      <c r="Q164" s="68" t="str">
        <f t="shared" si="17"/>
        <v/>
      </c>
      <c r="R164" s="70">
        <f t="shared" si="23"/>
        <v>0</v>
      </c>
      <c r="S164" s="69">
        <f>IF(P164="",0,IF(F$24="",0,((Tabla1[[#This Row],[Consum (kWh)2]])*'Informació de l''edifici'!$F$30)))</f>
        <v>0</v>
      </c>
      <c r="T164" s="71" t="e">
        <f t="shared" si="18"/>
        <v>#N/A</v>
      </c>
      <c r="U164" s="63" t="e">
        <f>((($F$28-$F$29)*$F$30))*(Tabla1[[#This Row],[Coeficient]]/$F$174)</f>
        <v>#DIV/0!</v>
      </c>
      <c r="V164" s="67" t="e">
        <f>(Tabla1[[#This Row],[Coeficient]]/$F$174)*$F$22</f>
        <v>#DIV/0!</v>
      </c>
      <c r="W164" s="65" t="e">
        <f t="shared" si="20"/>
        <v>#N/A</v>
      </c>
      <c r="X164" s="46"/>
      <c r="Y164" s="13"/>
    </row>
    <row r="165" spans="1:25" ht="15.75" thickBot="1" x14ac:dyDescent="0.3">
      <c r="A165" s="7"/>
      <c r="B165" s="45"/>
      <c r="C165" s="62" t="e">
        <f t="shared" si="19"/>
        <v>#N/A</v>
      </c>
      <c r="D165" s="86"/>
      <c r="E165" s="96"/>
      <c r="F165" s="109"/>
      <c r="G165" s="88"/>
      <c r="H165" s="89"/>
      <c r="I165" s="68" t="str">
        <f t="shared" si="15"/>
        <v/>
      </c>
      <c r="J165" s="69" t="e">
        <f t="shared" si="21"/>
        <v>#N/A</v>
      </c>
      <c r="K165" s="91"/>
      <c r="L165" s="89"/>
      <c r="M165" s="68" t="str">
        <f t="shared" si="16"/>
        <v/>
      </c>
      <c r="N165" s="69">
        <f t="shared" si="22"/>
        <v>0</v>
      </c>
      <c r="O165" s="88"/>
      <c r="P165" s="89"/>
      <c r="Q165" s="68" t="str">
        <f t="shared" si="17"/>
        <v/>
      </c>
      <c r="R165" s="70">
        <f t="shared" si="23"/>
        <v>0</v>
      </c>
      <c r="S165" s="69">
        <f>IF(P165="",0,IF(F$24="",0,((Tabla1[[#This Row],[Consum (kWh)2]])*'Informació de l''edifici'!$F$30)))</f>
        <v>0</v>
      </c>
      <c r="T165" s="71" t="e">
        <f t="shared" si="18"/>
        <v>#N/A</v>
      </c>
      <c r="U165" s="63" t="e">
        <f>((($F$28-$F$29)*$F$30))*(Tabla1[[#This Row],[Coeficient]]/$F$174)</f>
        <v>#DIV/0!</v>
      </c>
      <c r="V165" s="67" t="e">
        <f>(Tabla1[[#This Row],[Coeficient]]/$F$174)*$F$22</f>
        <v>#DIV/0!</v>
      </c>
      <c r="W165" s="65" t="e">
        <f t="shared" si="20"/>
        <v>#N/A</v>
      </c>
      <c r="X165" s="46"/>
      <c r="Y165" s="13"/>
    </row>
    <row r="166" spans="1:25" ht="15.75" thickBot="1" x14ac:dyDescent="0.3">
      <c r="A166" s="7"/>
      <c r="B166" s="45"/>
      <c r="C166" s="62" t="e">
        <f t="shared" si="19"/>
        <v>#N/A</v>
      </c>
      <c r="D166" s="86"/>
      <c r="E166" s="96"/>
      <c r="F166" s="109"/>
      <c r="G166" s="88"/>
      <c r="H166" s="89"/>
      <c r="I166" s="68" t="str">
        <f t="shared" si="15"/>
        <v/>
      </c>
      <c r="J166" s="69" t="e">
        <f t="shared" si="21"/>
        <v>#N/A</v>
      </c>
      <c r="K166" s="91"/>
      <c r="L166" s="89"/>
      <c r="M166" s="68" t="str">
        <f t="shared" si="16"/>
        <v/>
      </c>
      <c r="N166" s="69">
        <f t="shared" si="22"/>
        <v>0</v>
      </c>
      <c r="O166" s="88"/>
      <c r="P166" s="89"/>
      <c r="Q166" s="68" t="str">
        <f t="shared" si="17"/>
        <v/>
      </c>
      <c r="R166" s="70">
        <f t="shared" si="23"/>
        <v>0</v>
      </c>
      <c r="S166" s="69">
        <f>IF(P166="",0,IF(F$24="",0,((Tabla1[[#This Row],[Consum (kWh)2]])*'Informació de l''edifici'!$F$30)))</f>
        <v>0</v>
      </c>
      <c r="T166" s="71" t="e">
        <f t="shared" si="18"/>
        <v>#N/A</v>
      </c>
      <c r="U166" s="63" t="e">
        <f>((($F$28-$F$29)*$F$30))*(Tabla1[[#This Row],[Coeficient]]/$F$174)</f>
        <v>#DIV/0!</v>
      </c>
      <c r="V166" s="67" t="e">
        <f>(Tabla1[[#This Row],[Coeficient]]/$F$174)*$F$22</f>
        <v>#DIV/0!</v>
      </c>
      <c r="W166" s="65" t="e">
        <f t="shared" si="20"/>
        <v>#N/A</v>
      </c>
      <c r="X166" s="46"/>
      <c r="Y166" s="13"/>
    </row>
    <row r="167" spans="1:25" ht="15.75" thickBot="1" x14ac:dyDescent="0.3">
      <c r="A167" s="7"/>
      <c r="B167" s="45"/>
      <c r="C167" s="62" t="e">
        <f t="shared" si="19"/>
        <v>#N/A</v>
      </c>
      <c r="D167" s="86"/>
      <c r="E167" s="96"/>
      <c r="F167" s="109"/>
      <c r="G167" s="88"/>
      <c r="H167" s="89"/>
      <c r="I167" s="68" t="str">
        <f t="shared" si="15"/>
        <v/>
      </c>
      <c r="J167" s="69" t="e">
        <f t="shared" si="21"/>
        <v>#N/A</v>
      </c>
      <c r="K167" s="91"/>
      <c r="L167" s="89"/>
      <c r="M167" s="68" t="str">
        <f t="shared" si="16"/>
        <v/>
      </c>
      <c r="N167" s="69">
        <f t="shared" si="22"/>
        <v>0</v>
      </c>
      <c r="O167" s="88"/>
      <c r="P167" s="89"/>
      <c r="Q167" s="68" t="str">
        <f t="shared" si="17"/>
        <v/>
      </c>
      <c r="R167" s="70">
        <f t="shared" si="23"/>
        <v>0</v>
      </c>
      <c r="S167" s="69">
        <f>IF(P167="",0,IF(F$24="",0,((Tabla1[[#This Row],[Consum (kWh)2]])*'Informació de l''edifici'!$F$30)))</f>
        <v>0</v>
      </c>
      <c r="T167" s="71" t="e">
        <f t="shared" si="18"/>
        <v>#N/A</v>
      </c>
      <c r="U167" s="63" t="e">
        <f>((($F$28-$F$29)*$F$30))*(Tabla1[[#This Row],[Coeficient]]/$F$174)</f>
        <v>#DIV/0!</v>
      </c>
      <c r="V167" s="67" t="e">
        <f>(Tabla1[[#This Row],[Coeficient]]/$F$174)*$F$22</f>
        <v>#DIV/0!</v>
      </c>
      <c r="W167" s="65" t="e">
        <f t="shared" si="20"/>
        <v>#N/A</v>
      </c>
      <c r="X167" s="46"/>
      <c r="Y167" s="13"/>
    </row>
    <row r="168" spans="1:25" ht="15.75" thickBot="1" x14ac:dyDescent="0.3">
      <c r="A168" s="7"/>
      <c r="B168" s="45"/>
      <c r="C168" s="62" t="e">
        <f t="shared" si="19"/>
        <v>#N/A</v>
      </c>
      <c r="D168" s="86"/>
      <c r="E168" s="96"/>
      <c r="F168" s="109"/>
      <c r="G168" s="88"/>
      <c r="H168" s="89"/>
      <c r="I168" s="68" t="str">
        <f t="shared" si="15"/>
        <v/>
      </c>
      <c r="J168" s="69" t="e">
        <f t="shared" si="21"/>
        <v>#N/A</v>
      </c>
      <c r="K168" s="91"/>
      <c r="L168" s="89"/>
      <c r="M168" s="68" t="str">
        <f t="shared" si="16"/>
        <v/>
      </c>
      <c r="N168" s="69">
        <f t="shared" si="22"/>
        <v>0</v>
      </c>
      <c r="O168" s="88"/>
      <c r="P168" s="89"/>
      <c r="Q168" s="68" t="str">
        <f t="shared" si="17"/>
        <v/>
      </c>
      <c r="R168" s="70">
        <f t="shared" si="23"/>
        <v>0</v>
      </c>
      <c r="S168" s="69">
        <f>IF(P168="",0,IF(F$24="",0,((Tabla1[[#This Row],[Consum (kWh)2]])*'Informació de l''edifici'!$F$30)))</f>
        <v>0</v>
      </c>
      <c r="T168" s="71" t="e">
        <f t="shared" si="18"/>
        <v>#N/A</v>
      </c>
      <c r="U168" s="63" t="e">
        <f>((($F$28-$F$29)*$F$30))*(Tabla1[[#This Row],[Coeficient]]/$F$174)</f>
        <v>#DIV/0!</v>
      </c>
      <c r="V168" s="67" t="e">
        <f>(Tabla1[[#This Row],[Coeficient]]/$F$174)*$F$22</f>
        <v>#DIV/0!</v>
      </c>
      <c r="W168" s="65" t="e">
        <f t="shared" si="20"/>
        <v>#N/A</v>
      </c>
      <c r="X168" s="46"/>
      <c r="Y168" s="13"/>
    </row>
    <row r="169" spans="1:25" ht="15.75" thickBot="1" x14ac:dyDescent="0.3">
      <c r="A169" s="7"/>
      <c r="B169" s="45"/>
      <c r="C169" s="62" t="e">
        <f t="shared" si="19"/>
        <v>#N/A</v>
      </c>
      <c r="D169" s="86"/>
      <c r="E169" s="96"/>
      <c r="F169" s="109"/>
      <c r="G169" s="88"/>
      <c r="H169" s="89"/>
      <c r="I169" s="68" t="str">
        <f t="shared" si="15"/>
        <v/>
      </c>
      <c r="J169" s="69" t="e">
        <f t="shared" si="21"/>
        <v>#N/A</v>
      </c>
      <c r="K169" s="91"/>
      <c r="L169" s="89"/>
      <c r="M169" s="68" t="str">
        <f t="shared" si="16"/>
        <v/>
      </c>
      <c r="N169" s="69">
        <f t="shared" si="22"/>
        <v>0</v>
      </c>
      <c r="O169" s="88"/>
      <c r="P169" s="89"/>
      <c r="Q169" s="68" t="str">
        <f t="shared" si="17"/>
        <v/>
      </c>
      <c r="R169" s="70">
        <f t="shared" si="23"/>
        <v>0</v>
      </c>
      <c r="S169" s="69">
        <f>IF(P169="",0,IF(F$24="",0,((Tabla1[[#This Row],[Consum (kWh)2]])*'Informació de l''edifici'!$F$30)))</f>
        <v>0</v>
      </c>
      <c r="T169" s="71" t="e">
        <f t="shared" si="18"/>
        <v>#N/A</v>
      </c>
      <c r="U169" s="63" t="e">
        <f>((($F$28-$F$29)*$F$30))*(Tabla1[[#This Row],[Coeficient]]/$F$174)</f>
        <v>#DIV/0!</v>
      </c>
      <c r="V169" s="67" t="e">
        <f>(Tabla1[[#This Row],[Coeficient]]/$F$174)*$F$22</f>
        <v>#DIV/0!</v>
      </c>
      <c r="W169" s="65" t="e">
        <f t="shared" si="20"/>
        <v>#N/A</v>
      </c>
      <c r="X169" s="46"/>
      <c r="Y169" s="13"/>
    </row>
    <row r="170" spans="1:25" ht="15.75" thickBot="1" x14ac:dyDescent="0.3">
      <c r="A170" s="7"/>
      <c r="B170" s="45"/>
      <c r="C170" s="62" t="e">
        <f t="shared" si="19"/>
        <v>#N/A</v>
      </c>
      <c r="D170" s="86"/>
      <c r="E170" s="96"/>
      <c r="F170" s="109"/>
      <c r="G170" s="88"/>
      <c r="H170" s="89"/>
      <c r="I170" s="68" t="str">
        <f t="shared" si="15"/>
        <v/>
      </c>
      <c r="J170" s="69" t="e">
        <f t="shared" si="21"/>
        <v>#N/A</v>
      </c>
      <c r="K170" s="91"/>
      <c r="L170" s="89"/>
      <c r="M170" s="68" t="str">
        <f t="shared" si="16"/>
        <v/>
      </c>
      <c r="N170" s="69">
        <f t="shared" si="22"/>
        <v>0</v>
      </c>
      <c r="O170" s="88"/>
      <c r="P170" s="89"/>
      <c r="Q170" s="68" t="str">
        <f t="shared" si="17"/>
        <v/>
      </c>
      <c r="R170" s="70">
        <f t="shared" si="23"/>
        <v>0</v>
      </c>
      <c r="S170" s="69">
        <f>IF(P170="",0,IF(F$24="",0,((Tabla1[[#This Row],[Consum (kWh)2]])*'Informació de l''edifici'!$F$30)))</f>
        <v>0</v>
      </c>
      <c r="T170" s="71" t="e">
        <f t="shared" si="18"/>
        <v>#N/A</v>
      </c>
      <c r="U170" s="63" t="e">
        <f>((($F$28-$F$29)*$F$30))*(Tabla1[[#This Row],[Coeficient]]/$F$174)</f>
        <v>#DIV/0!</v>
      </c>
      <c r="V170" s="67" t="e">
        <f>(Tabla1[[#This Row],[Coeficient]]/$F$174)*$F$22</f>
        <v>#DIV/0!</v>
      </c>
      <c r="W170" s="65" t="e">
        <f t="shared" si="20"/>
        <v>#N/A</v>
      </c>
      <c r="X170" s="46"/>
      <c r="Y170" s="13"/>
    </row>
    <row r="171" spans="1:25" ht="15.75" thickBot="1" x14ac:dyDescent="0.3">
      <c r="A171" s="7"/>
      <c r="B171" s="45"/>
      <c r="C171" s="62" t="e">
        <f t="shared" si="19"/>
        <v>#N/A</v>
      </c>
      <c r="D171" s="86"/>
      <c r="E171" s="96"/>
      <c r="F171" s="109"/>
      <c r="G171" s="88"/>
      <c r="H171" s="89"/>
      <c r="I171" s="68" t="str">
        <f t="shared" si="15"/>
        <v/>
      </c>
      <c r="J171" s="69" t="e">
        <f t="shared" ref="J171:J173" si="24">IF(H171="",NA(),IF(F$24="",0,I171*(F$30)))</f>
        <v>#N/A</v>
      </c>
      <c r="K171" s="91"/>
      <c r="L171" s="89"/>
      <c r="M171" s="68" t="str">
        <f t="shared" si="16"/>
        <v/>
      </c>
      <c r="N171" s="69">
        <f t="shared" ref="N171:N173" si="25">IF(L171="",0,IF(F$24="",0,M171*(F$30)))</f>
        <v>0</v>
      </c>
      <c r="O171" s="88"/>
      <c r="P171" s="89"/>
      <c r="Q171" s="68" t="str">
        <f t="shared" si="17"/>
        <v/>
      </c>
      <c r="R171" s="70">
        <f t="shared" ref="R171:R173" si="26">IF(P171="",0,IF(F$24="",0,(((Q171*$F$31)))))</f>
        <v>0</v>
      </c>
      <c r="S171" s="69">
        <f>IF(P171="",0,IF(F$24="",0,((Tabla1[[#This Row],[Consum (kWh)2]])*'Informació de l''edifici'!$F$30)))</f>
        <v>0</v>
      </c>
      <c r="T171" s="71" t="e">
        <f t="shared" si="18"/>
        <v>#N/A</v>
      </c>
      <c r="U171" s="63" t="e">
        <f>((($F$28-$F$29)*$F$30))*(Tabla1[[#This Row],[Coeficient]]/$F$174)</f>
        <v>#DIV/0!</v>
      </c>
      <c r="V171" s="67" t="e">
        <f>(Tabla1[[#This Row],[Coeficient]]/$F$174)*$F$22</f>
        <v>#DIV/0!</v>
      </c>
      <c r="W171" s="65" t="e">
        <f t="shared" si="20"/>
        <v>#N/A</v>
      </c>
      <c r="X171" s="46"/>
      <c r="Y171" s="13"/>
    </row>
    <row r="172" spans="1:25" ht="15.75" thickBot="1" x14ac:dyDescent="0.3">
      <c r="A172" s="7"/>
      <c r="B172" s="45"/>
      <c r="C172" s="62" t="e">
        <f t="shared" si="19"/>
        <v>#N/A</v>
      </c>
      <c r="D172" s="86"/>
      <c r="E172" s="96"/>
      <c r="F172" s="109"/>
      <c r="G172" s="88"/>
      <c r="H172" s="89"/>
      <c r="I172" s="68" t="str">
        <f t="shared" ref="I172:I173" si="27">IF(H172="","",H172-G172)</f>
        <v/>
      </c>
      <c r="J172" s="69" t="e">
        <f t="shared" si="24"/>
        <v>#N/A</v>
      </c>
      <c r="K172" s="91"/>
      <c r="L172" s="89"/>
      <c r="M172" s="68" t="str">
        <f t="shared" ref="M172:M173" si="28">IF(L172="","",L172-K172)</f>
        <v/>
      </c>
      <c r="N172" s="69">
        <f t="shared" si="25"/>
        <v>0</v>
      </c>
      <c r="O172" s="88"/>
      <c r="P172" s="89"/>
      <c r="Q172" s="68" t="str">
        <f t="shared" ref="Q172:Q173" si="29">IF(P172="","",P172-O172)</f>
        <v/>
      </c>
      <c r="R172" s="70">
        <f t="shared" si="26"/>
        <v>0</v>
      </c>
      <c r="S172" s="69">
        <f>IF(P172="",0,IF(F$24="",0,((Tabla1[[#This Row],[Consum (kWh)2]])*'Informació de l''edifici'!$F$30)))</f>
        <v>0</v>
      </c>
      <c r="T172" s="71" t="e">
        <f t="shared" ref="T172:T173" si="30">J172+N172+S172</f>
        <v>#N/A</v>
      </c>
      <c r="U172" s="63" t="e">
        <f>((($F$28-$F$29)*$F$30))*(Tabla1[[#This Row],[Coeficient]]/$F$174)</f>
        <v>#DIV/0!</v>
      </c>
      <c r="V172" s="67" t="e">
        <f>(Tabla1[[#This Row],[Coeficient]]/$F$174)*$F$22</f>
        <v>#DIV/0!</v>
      </c>
      <c r="W172" s="65" t="e">
        <f t="shared" si="20"/>
        <v>#N/A</v>
      </c>
      <c r="X172" s="46"/>
      <c r="Y172" s="13"/>
    </row>
    <row r="173" spans="1:25" ht="15.75" thickBot="1" x14ac:dyDescent="0.3">
      <c r="A173" s="7"/>
      <c r="B173" s="72"/>
      <c r="C173" s="62" t="e">
        <f t="shared" ref="C173" si="31">IF(D173="",NA(),C172+1)</f>
        <v>#N/A</v>
      </c>
      <c r="D173" s="110"/>
      <c r="E173" s="111"/>
      <c r="F173" s="112"/>
      <c r="G173" s="113"/>
      <c r="H173" s="114"/>
      <c r="I173" s="73" t="str">
        <f t="shared" si="27"/>
        <v/>
      </c>
      <c r="J173" s="69" t="e">
        <f t="shared" si="24"/>
        <v>#N/A</v>
      </c>
      <c r="K173" s="115"/>
      <c r="L173" s="114"/>
      <c r="M173" s="73" t="str">
        <f t="shared" si="28"/>
        <v/>
      </c>
      <c r="N173" s="69">
        <f t="shared" si="25"/>
        <v>0</v>
      </c>
      <c r="O173" s="113"/>
      <c r="P173" s="114"/>
      <c r="Q173" s="73" t="str">
        <f t="shared" si="29"/>
        <v/>
      </c>
      <c r="R173" s="74">
        <f t="shared" si="26"/>
        <v>0</v>
      </c>
      <c r="S173" s="69">
        <f>IF(P173="",0,IF(F$24="",0,((Tabla1[[#This Row],[Consum (kWh)2]])*'Informació de l''edifici'!$F$30)))</f>
        <v>0</v>
      </c>
      <c r="T173" s="75" t="e">
        <f t="shared" si="30"/>
        <v>#N/A</v>
      </c>
      <c r="U173" s="63" t="e">
        <f>((($F$28-$F$29)*$F$30))*(Tabla1[[#This Row],[Coeficient]]/$F$174)</f>
        <v>#DIV/0!</v>
      </c>
      <c r="V173" s="67" t="e">
        <f>(Tabla1[[#This Row],[Coeficient]]/$F$174)*$F$22</f>
        <v>#DIV/0!</v>
      </c>
      <c r="W173" s="65" t="e">
        <f t="shared" ref="W173" si="32">SUM(T173:V173)</f>
        <v>#N/A</v>
      </c>
      <c r="X173" s="46"/>
      <c r="Y173" s="13"/>
    </row>
    <row r="174" spans="1:25" ht="15.75" thickBot="1" x14ac:dyDescent="0.3">
      <c r="A174" s="7"/>
      <c r="B174" s="76"/>
      <c r="C174" s="77" t="s">
        <v>39</v>
      </c>
      <c r="D174" s="77" t="s">
        <v>40</v>
      </c>
      <c r="E174" s="97">
        <f>SUBTOTAL(109,Tabla1[Superfície calefactada (m2)])</f>
        <v>0</v>
      </c>
      <c r="F174" s="78">
        <f>SUM(F43:F173)</f>
        <v>0</v>
      </c>
      <c r="G174" s="79" t="s">
        <v>40</v>
      </c>
      <c r="H174" s="80" t="s">
        <v>40</v>
      </c>
      <c r="I174" s="80">
        <f>SUM(I43:I173)</f>
        <v>0</v>
      </c>
      <c r="J174" s="78">
        <f t="array" ref="J174">SUM(IFERROR(Tabla1[Cost (€)],""))</f>
        <v>0</v>
      </c>
      <c r="K174" s="79" t="s">
        <v>40</v>
      </c>
      <c r="L174" s="80" t="s">
        <v>40</v>
      </c>
      <c r="M174" s="80">
        <f>SUM(M43:M173)</f>
        <v>0</v>
      </c>
      <c r="N174" s="78">
        <f t="array" ref="N174">SUM(IFERROR(Tabla1[Cost (€)5],""))</f>
        <v>0</v>
      </c>
      <c r="O174" s="79" t="s">
        <v>40</v>
      </c>
      <c r="P174" s="80">
        <f>SUM(P43:P173)</f>
        <v>0</v>
      </c>
      <c r="Q174" s="80">
        <f>SUM(Q43:Q173)</f>
        <v>0</v>
      </c>
      <c r="R174" s="81">
        <f>SUM(Tabla1[Consum (kWh)2])</f>
        <v>0</v>
      </c>
      <c r="S174" s="78">
        <f t="array" ref="S174">SUM(IFERROR(Tabla1[Cost (€)8],""))</f>
        <v>0</v>
      </c>
      <c r="T174" s="79">
        <f t="array" ref="T174">SUM(IFERROR(Tabla1[Euros (€)],""))</f>
        <v>0</v>
      </c>
      <c r="U174" s="80">
        <f t="array" ref="U174">SUM(IFERROR(Tabla1[Euros (€)2],""))</f>
        <v>0</v>
      </c>
      <c r="V174" s="80">
        <f t="array" ref="V174">SUM(IFERROR(Tabla1[Euros (€)3],""))</f>
        <v>0</v>
      </c>
      <c r="W174" s="78">
        <f t="array" ref="W174">SUM(IFERROR(Tabla1[Euros (€)4],""))</f>
        <v>0</v>
      </c>
      <c r="X174" s="82"/>
      <c r="Y174" s="13"/>
    </row>
    <row r="175" spans="1:25" x14ac:dyDescent="0.25">
      <c r="B175" s="27"/>
      <c r="C175" s="101" t="s">
        <v>107</v>
      </c>
      <c r="X175" s="27"/>
    </row>
    <row r="176" spans="1:25" x14ac:dyDescent="0.25">
      <c r="C176" s="11" t="str">
        <f t="shared" ref="C176:C192" si="33">IF(D176="","",C175+1)</f>
        <v/>
      </c>
    </row>
    <row r="177" spans="3:3" x14ac:dyDescent="0.25">
      <c r="C177" s="11" t="str">
        <f t="shared" si="33"/>
        <v/>
      </c>
    </row>
    <row r="178" spans="3:3" x14ac:dyDescent="0.25">
      <c r="C178" s="11" t="str">
        <f t="shared" si="33"/>
        <v/>
      </c>
    </row>
    <row r="179" spans="3:3" x14ac:dyDescent="0.25">
      <c r="C179" s="11" t="str">
        <f t="shared" si="33"/>
        <v/>
      </c>
    </row>
    <row r="180" spans="3:3" x14ac:dyDescent="0.25">
      <c r="C180" s="11" t="str">
        <f t="shared" si="33"/>
        <v/>
      </c>
    </row>
    <row r="181" spans="3:3" x14ac:dyDescent="0.25">
      <c r="C181" s="11" t="str">
        <f t="shared" si="33"/>
        <v/>
      </c>
    </row>
    <row r="182" spans="3:3" x14ac:dyDescent="0.25">
      <c r="C182" s="11" t="str">
        <f t="shared" si="33"/>
        <v/>
      </c>
    </row>
    <row r="183" spans="3:3" x14ac:dyDescent="0.25">
      <c r="C183" s="11" t="str">
        <f t="shared" si="33"/>
        <v/>
      </c>
    </row>
    <row r="184" spans="3:3" x14ac:dyDescent="0.25">
      <c r="C184" s="11" t="str">
        <f t="shared" si="33"/>
        <v/>
      </c>
    </row>
    <row r="185" spans="3:3" x14ac:dyDescent="0.25">
      <c r="C185" s="11" t="str">
        <f t="shared" si="33"/>
        <v/>
      </c>
    </row>
    <row r="186" spans="3:3" x14ac:dyDescent="0.25">
      <c r="C186" s="11" t="str">
        <f t="shared" si="33"/>
        <v/>
      </c>
    </row>
    <row r="187" spans="3:3" x14ac:dyDescent="0.25">
      <c r="C187" s="11" t="str">
        <f t="shared" si="33"/>
        <v/>
      </c>
    </row>
    <row r="188" spans="3:3" x14ac:dyDescent="0.25">
      <c r="C188" s="11" t="str">
        <f t="shared" si="33"/>
        <v/>
      </c>
    </row>
    <row r="189" spans="3:3" x14ac:dyDescent="0.25">
      <c r="C189" s="11" t="str">
        <f t="shared" si="33"/>
        <v/>
      </c>
    </row>
    <row r="190" spans="3:3" x14ac:dyDescent="0.25">
      <c r="C190" s="11" t="str">
        <f t="shared" si="33"/>
        <v/>
      </c>
    </row>
    <row r="191" spans="3:3" x14ac:dyDescent="0.25">
      <c r="C191" s="11" t="str">
        <f t="shared" si="33"/>
        <v/>
      </c>
    </row>
    <row r="192" spans="3:3" x14ac:dyDescent="0.25">
      <c r="C192" s="11" t="str">
        <f t="shared" si="33"/>
        <v/>
      </c>
    </row>
  </sheetData>
  <sheetProtection algorithmName="SHA-512" hashValue="uxtau5KgStOfBxb1COpXVyYAUkyh4YLCDrFDIaGkR8ST7GNviCFgruSJ/NUwnq161wuNlpqEvncCh7Jpbr+3jw==" saltValue="sm5AVIg6UXmuH9gnwr+6OQ==" spinCount="100000" sheet="1" objects="1" scenarios="1" autoFilter="0" pivotTables="0"/>
  <mergeCells count="54">
    <mergeCell ref="C25:C32"/>
    <mergeCell ref="D29:E29"/>
    <mergeCell ref="D30:E30"/>
    <mergeCell ref="D31:E31"/>
    <mergeCell ref="D32:E32"/>
    <mergeCell ref="D24:E24"/>
    <mergeCell ref="D25:E25"/>
    <mergeCell ref="D26:E26"/>
    <mergeCell ref="D27:E27"/>
    <mergeCell ref="D28:E28"/>
    <mergeCell ref="D18:E18"/>
    <mergeCell ref="D19:E19"/>
    <mergeCell ref="D20:E20"/>
    <mergeCell ref="D22:E22"/>
    <mergeCell ref="D23:E23"/>
    <mergeCell ref="G41:I41"/>
    <mergeCell ref="K41:M41"/>
    <mergeCell ref="P41:Q41"/>
    <mergeCell ref="C37:W37"/>
    <mergeCell ref="T39:T40"/>
    <mergeCell ref="U39:U40"/>
    <mergeCell ref="V39:V40"/>
    <mergeCell ref="W39:W40"/>
    <mergeCell ref="P40:Q40"/>
    <mergeCell ref="H40:I40"/>
    <mergeCell ref="L40:M40"/>
    <mergeCell ref="C1:U1"/>
    <mergeCell ref="C11:U11"/>
    <mergeCell ref="F12:H12"/>
    <mergeCell ref="F13:H13"/>
    <mergeCell ref="F14:H14"/>
    <mergeCell ref="C9:U9"/>
    <mergeCell ref="C2:W8"/>
    <mergeCell ref="C10:W10"/>
    <mergeCell ref="D12:E12"/>
    <mergeCell ref="D13:E13"/>
    <mergeCell ref="D14:E14"/>
    <mergeCell ref="C13:C23"/>
    <mergeCell ref="B2:B8"/>
    <mergeCell ref="F15:H15"/>
    <mergeCell ref="F17:H17"/>
    <mergeCell ref="O39:S39"/>
    <mergeCell ref="K39:N39"/>
    <mergeCell ref="G39:J39"/>
    <mergeCell ref="C39:F40"/>
    <mergeCell ref="F18:H18"/>
    <mergeCell ref="C38:U38"/>
    <mergeCell ref="F19:H19"/>
    <mergeCell ref="F20:H20"/>
    <mergeCell ref="C34:H35"/>
    <mergeCell ref="H24:H29"/>
    <mergeCell ref="H22:H23"/>
    <mergeCell ref="D15:E15"/>
    <mergeCell ref="D17:E17"/>
  </mergeCells>
  <pageMargins left="0.7" right="0.7" top="0.75" bottom="0.75" header="0.3" footer="0.3"/>
  <pageSetup paperSize="8" scale="47" fitToHeight="0" orientation="landscape" r:id="rId1"/>
  <drawing r:id="rId2"/>
  <legacyDrawing r:id="rId3"/>
  <tableParts count="1">
    <tablePart r:id="rId4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Auxiliars!$D$8:$D$15</xm:f>
          </x14:formula1>
          <xm:sqref>F24</xm:sqref>
        </x14:dataValidation>
        <x14:dataValidation type="list" allowBlank="1" showInputMessage="1" showErrorMessage="1">
          <x14:formula1>
            <xm:f>Auxiliars!$H$20:$H$21</xm:f>
          </x14:formula1>
          <xm:sqref>F18:H18</xm:sqref>
        </x14:dataValidation>
        <x14:dataValidation type="list" allowBlank="1" showInputMessage="1" showErrorMessage="1">
          <x14:formula1>
            <xm:f>Auxiliars!$L$6:$L$9</xm:f>
          </x14:formula1>
          <xm:sqref>L40 H40 P40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ull2"/>
  <dimension ref="C5:L32"/>
  <sheetViews>
    <sheetView workbookViewId="0">
      <selection activeCell="D32" sqref="D32"/>
    </sheetView>
  </sheetViews>
  <sheetFormatPr baseColWidth="10" defaultColWidth="11.42578125" defaultRowHeight="15" x14ac:dyDescent="0.25"/>
  <cols>
    <col min="4" max="4" width="10.7109375" bestFit="1" customWidth="1"/>
    <col min="6" max="6" width="14.7109375" customWidth="1"/>
  </cols>
  <sheetData>
    <row r="5" spans="3:12" x14ac:dyDescent="0.25">
      <c r="C5" s="220" t="s">
        <v>17</v>
      </c>
      <c r="D5" s="220"/>
      <c r="E5" s="220" t="s">
        <v>18</v>
      </c>
      <c r="F5" s="220" t="s">
        <v>80</v>
      </c>
      <c r="G5" s="221" t="s">
        <v>25</v>
      </c>
      <c r="H5" s="222"/>
      <c r="I5" s="223"/>
      <c r="L5" t="s">
        <v>16</v>
      </c>
    </row>
    <row r="6" spans="3:12" x14ac:dyDescent="0.25">
      <c r="C6" s="220"/>
      <c r="D6" s="220"/>
      <c r="E6" s="220"/>
      <c r="F6" s="220"/>
      <c r="G6" s="224"/>
      <c r="H6" s="225"/>
      <c r="I6" s="226"/>
      <c r="L6" t="s">
        <v>88</v>
      </c>
    </row>
    <row r="7" spans="3:12" x14ac:dyDescent="0.25">
      <c r="C7" s="220"/>
      <c r="D7" s="220"/>
      <c r="E7" s="220"/>
      <c r="F7" s="220"/>
      <c r="G7" s="227"/>
      <c r="H7" s="228"/>
      <c r="I7" s="229"/>
      <c r="L7" t="s">
        <v>89</v>
      </c>
    </row>
    <row r="8" spans="3:12" x14ac:dyDescent="0.25">
      <c r="C8" s="230" t="s">
        <v>19</v>
      </c>
      <c r="D8" s="6" t="s">
        <v>20</v>
      </c>
      <c r="E8" s="6">
        <v>10.42</v>
      </c>
      <c r="F8" s="5">
        <v>272</v>
      </c>
      <c r="G8" s="5" t="s">
        <v>26</v>
      </c>
      <c r="H8" s="5" t="s">
        <v>36</v>
      </c>
      <c r="I8" s="5" t="s">
        <v>66</v>
      </c>
      <c r="L8" t="s">
        <v>87</v>
      </c>
    </row>
    <row r="9" spans="3:12" ht="17.25" x14ac:dyDescent="0.25">
      <c r="C9" s="230"/>
      <c r="D9" s="6" t="s">
        <v>31</v>
      </c>
      <c r="E9" s="2">
        <v>9.1199999999999992</v>
      </c>
      <c r="F9" s="5">
        <v>232</v>
      </c>
      <c r="G9" s="5" t="s">
        <v>27</v>
      </c>
      <c r="H9" s="5" t="s">
        <v>86</v>
      </c>
      <c r="I9" s="5" t="s">
        <v>67</v>
      </c>
      <c r="L9" t="s">
        <v>78</v>
      </c>
    </row>
    <row r="10" spans="3:12" ht="17.25" x14ac:dyDescent="0.25">
      <c r="C10" s="230"/>
      <c r="D10" s="6" t="s">
        <v>32</v>
      </c>
      <c r="E10" s="2">
        <v>56.28</v>
      </c>
      <c r="F10" s="5">
        <v>228</v>
      </c>
      <c r="G10" s="5" t="s">
        <v>27</v>
      </c>
      <c r="H10" s="5" t="s">
        <v>86</v>
      </c>
      <c r="I10" s="5" t="s">
        <v>67</v>
      </c>
    </row>
    <row r="11" spans="3:12" ht="17.25" x14ac:dyDescent="0.25">
      <c r="C11" s="230"/>
      <c r="D11" s="6" t="s">
        <v>33</v>
      </c>
      <c r="E11" s="2">
        <v>100.44</v>
      </c>
      <c r="F11" s="5">
        <v>228</v>
      </c>
      <c r="G11" s="5" t="s">
        <v>27</v>
      </c>
      <c r="H11" s="5" t="s">
        <v>86</v>
      </c>
      <c r="I11" s="5" t="s">
        <v>67</v>
      </c>
    </row>
    <row r="12" spans="3:12" x14ac:dyDescent="0.25">
      <c r="C12" s="230" t="s">
        <v>21</v>
      </c>
      <c r="D12" s="6" t="s">
        <v>22</v>
      </c>
      <c r="E12" s="6">
        <v>5.5</v>
      </c>
      <c r="F12" s="5">
        <v>11</v>
      </c>
      <c r="G12" s="5" t="s">
        <v>28</v>
      </c>
      <c r="H12" s="5" t="s">
        <v>37</v>
      </c>
      <c r="I12" s="5" t="s">
        <v>68</v>
      </c>
    </row>
    <row r="13" spans="3:12" ht="30" x14ac:dyDescent="0.25">
      <c r="C13" s="230"/>
      <c r="D13" s="6" t="s">
        <v>23</v>
      </c>
      <c r="E13" s="6">
        <v>5.5</v>
      </c>
      <c r="F13" s="5">
        <v>11</v>
      </c>
      <c r="G13" s="5" t="s">
        <v>29</v>
      </c>
      <c r="H13" s="5" t="s">
        <v>37</v>
      </c>
      <c r="I13" s="5" t="s">
        <v>68</v>
      </c>
    </row>
    <row r="14" spans="3:12" x14ac:dyDescent="0.25">
      <c r="C14" s="230"/>
      <c r="D14" s="6" t="s">
        <v>24</v>
      </c>
      <c r="E14" s="6">
        <v>5.5</v>
      </c>
      <c r="F14" s="5">
        <v>36</v>
      </c>
      <c r="G14" s="5" t="s">
        <v>30</v>
      </c>
      <c r="H14" s="5" t="s">
        <v>37</v>
      </c>
      <c r="I14" s="5" t="s">
        <v>68</v>
      </c>
    </row>
    <row r="15" spans="3:12" ht="45" x14ac:dyDescent="0.25">
      <c r="C15" s="219" t="s">
        <v>41</v>
      </c>
      <c r="D15" s="3" t="s">
        <v>79</v>
      </c>
      <c r="E15" s="5">
        <v>1</v>
      </c>
      <c r="F15" s="5">
        <v>124</v>
      </c>
      <c r="G15" s="4" t="s">
        <v>42</v>
      </c>
      <c r="H15" s="5" t="s">
        <v>73</v>
      </c>
      <c r="I15" s="5" t="s">
        <v>42</v>
      </c>
    </row>
    <row r="16" spans="3:12" x14ac:dyDescent="0.25">
      <c r="C16" s="219"/>
      <c r="D16" s="3"/>
      <c r="E16" s="3"/>
      <c r="F16" s="5"/>
      <c r="G16" s="4"/>
      <c r="H16" s="4"/>
      <c r="I16" s="4"/>
    </row>
    <row r="19" spans="3:12" x14ac:dyDescent="0.25">
      <c r="D19" t="s">
        <v>56</v>
      </c>
      <c r="H19" t="s">
        <v>58</v>
      </c>
      <c r="L19" s="1"/>
    </row>
    <row r="20" spans="3:12" x14ac:dyDescent="0.25">
      <c r="C20" t="s">
        <v>55</v>
      </c>
      <c r="D20" s="1">
        <v>10</v>
      </c>
      <c r="H20" t="s">
        <v>59</v>
      </c>
      <c r="L20" s="1"/>
    </row>
    <row r="21" spans="3:12" x14ac:dyDescent="0.25">
      <c r="C21" t="s">
        <v>54</v>
      </c>
      <c r="D21" s="1">
        <v>8</v>
      </c>
      <c r="H21" t="s">
        <v>60</v>
      </c>
      <c r="L21" s="1"/>
    </row>
    <row r="22" spans="3:12" x14ac:dyDescent="0.25">
      <c r="C22" t="s">
        <v>53</v>
      </c>
      <c r="D22" s="1">
        <v>9</v>
      </c>
      <c r="L22" s="1"/>
    </row>
    <row r="23" spans="3:12" x14ac:dyDescent="0.25">
      <c r="C23" t="s">
        <v>52</v>
      </c>
      <c r="D23" s="1">
        <v>11</v>
      </c>
      <c r="L23" s="1"/>
    </row>
    <row r="24" spans="3:12" x14ac:dyDescent="0.25">
      <c r="C24" t="s">
        <v>51</v>
      </c>
      <c r="D24" s="1">
        <v>12</v>
      </c>
      <c r="L24" s="1"/>
    </row>
    <row r="25" spans="3:12" x14ac:dyDescent="0.25">
      <c r="C25" t="s">
        <v>50</v>
      </c>
      <c r="D25" s="1">
        <v>13</v>
      </c>
      <c r="L25" s="1"/>
    </row>
    <row r="26" spans="3:12" x14ac:dyDescent="0.25">
      <c r="C26" t="s">
        <v>49</v>
      </c>
      <c r="D26" s="1">
        <v>15</v>
      </c>
      <c r="L26" s="1"/>
    </row>
    <row r="27" spans="3:12" x14ac:dyDescent="0.25">
      <c r="C27" t="s">
        <v>48</v>
      </c>
      <c r="D27" s="1">
        <v>17</v>
      </c>
      <c r="L27" s="1"/>
    </row>
    <row r="28" spans="3:12" x14ac:dyDescent="0.25">
      <c r="C28" t="s">
        <v>47</v>
      </c>
      <c r="D28" s="1">
        <v>15</v>
      </c>
      <c r="L28" s="1"/>
    </row>
    <row r="29" spans="3:12" x14ac:dyDescent="0.25">
      <c r="C29" t="s">
        <v>46</v>
      </c>
      <c r="D29" s="1">
        <v>14</v>
      </c>
      <c r="L29" s="1"/>
    </row>
    <row r="30" spans="3:12" x14ac:dyDescent="0.25">
      <c r="C30" t="s">
        <v>45</v>
      </c>
      <c r="D30" s="1">
        <v>11</v>
      </c>
      <c r="L30" s="1"/>
    </row>
    <row r="31" spans="3:12" x14ac:dyDescent="0.25">
      <c r="C31" t="s">
        <v>44</v>
      </c>
      <c r="D31" s="1">
        <v>10</v>
      </c>
      <c r="L31" s="1"/>
    </row>
    <row r="32" spans="3:12" x14ac:dyDescent="0.25">
      <c r="C32" t="s">
        <v>57</v>
      </c>
      <c r="D32" s="1">
        <f>AVERAGE(D20:D31)</f>
        <v>12.083333333333334</v>
      </c>
    </row>
  </sheetData>
  <sheetProtection algorithmName="SHA-512" hashValue="Bv5eYo7KgHyezParvVyCDgJMndtiyhyOo3p977AsweCu+1DdNEwXQVOcBBRbiEk2niM4pGBnY3CMyZLNz7E4xg==" saltValue="1iU66qqwNOMhYTzUHCsXzg==" spinCount="100000" sheet="1" objects="1" scenarios="1" selectLockedCells="1"/>
  <mergeCells count="7">
    <mergeCell ref="C15:C16"/>
    <mergeCell ref="F5:F7"/>
    <mergeCell ref="G5:I7"/>
    <mergeCell ref="C5:D7"/>
    <mergeCell ref="C8:C11"/>
    <mergeCell ref="C12:C14"/>
    <mergeCell ref="E5:E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Presentació</vt:lpstr>
      <vt:lpstr>Informació de l'edifici</vt:lpstr>
      <vt:lpstr>Auxiliars</vt:lpstr>
      <vt:lpstr>'Informació de l''edifici'!Área_de_impresión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 Goma Roca</dc:creator>
  <cp:lastModifiedBy>Meritxell Cuyas Lamana</cp:lastModifiedBy>
  <cp:lastPrinted>2020-07-16T10:36:11Z</cp:lastPrinted>
  <dcterms:created xsi:type="dcterms:W3CDTF">2020-07-16T06:36:01Z</dcterms:created>
  <dcterms:modified xsi:type="dcterms:W3CDTF">2021-06-10T09:30:40Z</dcterms:modified>
</cp:coreProperties>
</file>