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JimenezA\Desktop\"/>
    </mc:Choice>
  </mc:AlternateContent>
  <workbookProtection workbookPassword="C6DC" lockStructure="1"/>
  <bookViews>
    <workbookView xWindow="0" yWindow="0" windowWidth="14175" windowHeight="10920" tabRatio="614"/>
  </bookViews>
  <sheets>
    <sheet name="Aigua" sheetId="7" r:id="rId1"/>
  </sheets>
  <calcPr calcId="152511"/>
</workbook>
</file>

<file path=xl/calcChain.xml><?xml version="1.0" encoding="utf-8"?>
<calcChain xmlns="http://schemas.openxmlformats.org/spreadsheetml/2006/main">
  <c r="V67" i="7" l="1"/>
  <c r="V68" i="7"/>
  <c r="V69" i="7"/>
  <c r="V54" i="7"/>
  <c r="V55" i="7"/>
  <c r="V56" i="7"/>
  <c r="V57" i="7"/>
  <c r="V58" i="7"/>
  <c r="V18" i="7"/>
  <c r="V16" i="7"/>
  <c r="R69" i="7" l="1"/>
  <c r="S69" i="7"/>
  <c r="U69" i="7"/>
  <c r="T69" i="7"/>
  <c r="U67" i="7"/>
  <c r="U68" i="7"/>
  <c r="U54" i="7"/>
  <c r="U55" i="7"/>
  <c r="U56" i="7"/>
  <c r="U57" i="7"/>
  <c r="U58" i="7"/>
  <c r="U16" i="7" l="1"/>
  <c r="U18" i="7" s="1"/>
  <c r="R54" i="7" l="1"/>
  <c r="T67" i="7" l="1"/>
  <c r="T68" i="7"/>
  <c r="S68" i="7"/>
  <c r="S67" i="7"/>
  <c r="T55" i="7"/>
  <c r="T56" i="7"/>
  <c r="T57" i="7"/>
  <c r="T58" i="7"/>
  <c r="T54" i="7"/>
  <c r="S54" i="7"/>
  <c r="T18" i="7"/>
  <c r="S18" i="7"/>
  <c r="T16" i="7"/>
  <c r="J16" i="7"/>
  <c r="K16" i="7"/>
  <c r="L16" i="7"/>
  <c r="M16" i="7"/>
  <c r="N16" i="7"/>
  <c r="O16" i="7"/>
  <c r="P16" i="7"/>
  <c r="Q16" i="7"/>
  <c r="R16" i="7"/>
  <c r="S16" i="7"/>
  <c r="I16" i="7"/>
  <c r="R68" i="7"/>
  <c r="R58" i="7"/>
  <c r="R57" i="7"/>
  <c r="R56" i="7"/>
  <c r="R55" i="7"/>
  <c r="S58" i="7"/>
  <c r="S57" i="7"/>
  <c r="S56" i="7"/>
  <c r="S55" i="7"/>
</calcChain>
</file>

<file path=xl/sharedStrings.xml><?xml version="1.0" encoding="utf-8"?>
<sst xmlns="http://schemas.openxmlformats.org/spreadsheetml/2006/main" count="57" uniqueCount="17">
  <si>
    <t>-</t>
  </si>
  <si>
    <t>Referència</t>
  </si>
  <si>
    <t>Bona</t>
  </si>
  <si>
    <t>Passable</t>
  </si>
  <si>
    <t>Dolenta</t>
  </si>
  <si>
    <t>Molt dolenta</t>
  </si>
  <si>
    <t>Excel·lent</t>
  </si>
  <si>
    <t>Les aigües superficials</t>
  </si>
  <si>
    <t>........................</t>
  </si>
  <si>
    <t>L'aigua al Principat d'Andorra</t>
  </si>
  <si>
    <t>Regular</t>
  </si>
  <si>
    <t>Dolenta o molt dolenta</t>
  </si>
  <si>
    <t>Excel·lent o bona</t>
  </si>
  <si>
    <t>Qualitat físico-química de les aigües superficials (%) - 3 categories</t>
  </si>
  <si>
    <t>Qualitat físico-química de les aigües superficials (%) - 5 categories</t>
  </si>
  <si>
    <t>Qualitat físico-química de les aigües superficials (nº) - 5 categories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</si>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</sst>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0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2"/>
      <name val="Garamond"/>
      <family val="1"/>
    </font>
    <font>
      <sz val="10"/>
      <name val="Garamond"/>
      <family val="1"/>
    </font>
    <font>
      <b/>
      <sz val="10"/>
      <name val="Garamond"/>
      <family val="1"/>
    </font>
    <font>
      <i/>
      <sz val="8"/>
      <name val="Garamond"/>
      <family val="1"/>
    </font>
    <font>
      <b/>
      <sz val="14"/>
      <name val="Garamond"/>
      <family val="1"/>
    </font>
    <font>
      <b/>
      <i/>
      <sz val="8"/>
      <name val="Garamond"/>
      <family val="1"/>
    </font>
    <font>
      <sz val="8"/>
      <name val="Tahoma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gray125">
        <bgColor indexed="22"/>
      </patternFill>
    </fill>
    <fill>
      <patternFill patternType="lightGray">
        <bgColor indexed="5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" fontId="9" fillId="0" borderId="0" applyNumberFormat="0" applyAlignment="0">
      <alignment vertical="center"/>
    </xf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5" fillId="0" borderId="0" xfId="0" applyFont="1"/>
    <xf numFmtId="0" fontId="4" fillId="2" borderId="1" xfId="0" applyFont="1" applyFill="1" applyBorder="1"/>
    <xf numFmtId="0" fontId="6" fillId="0" borderId="0" xfId="0" applyFont="1" applyAlignment="1">
      <alignment horizontal="right"/>
    </xf>
    <xf numFmtId="0" fontId="3" fillId="3" borderId="2" xfId="0" applyFont="1" applyFill="1" applyBorder="1"/>
    <xf numFmtId="0" fontId="3" fillId="4" borderId="3" xfId="0" applyFont="1" applyFill="1" applyBorder="1" applyAlignment="1">
      <alignment vertical="center"/>
    </xf>
    <xf numFmtId="164" fontId="4" fillId="0" borderId="0" xfId="0" applyNumberFormat="1" applyFont="1"/>
    <xf numFmtId="164" fontId="4" fillId="2" borderId="1" xfId="0" applyNumberFormat="1" applyFont="1" applyFill="1" applyBorder="1"/>
    <xf numFmtId="0" fontId="7" fillId="4" borderId="3" xfId="0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8" fillId="4" borderId="3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right"/>
    </xf>
    <xf numFmtId="0" fontId="8" fillId="4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0" fontId="4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164" fontId="4" fillId="0" borderId="0" xfId="0" applyNumberFormat="1" applyFont="1" applyBorder="1"/>
    <xf numFmtId="0" fontId="0" fillId="0" borderId="0" xfId="0" applyBorder="1"/>
    <xf numFmtId="0" fontId="5" fillId="0" borderId="0" xfId="0" applyFont="1" applyBorder="1"/>
    <xf numFmtId="165" fontId="4" fillId="0" borderId="0" xfId="0" applyNumberFormat="1" applyFont="1"/>
    <xf numFmtId="164" fontId="0" fillId="0" borderId="0" xfId="0" applyNumberFormat="1"/>
    <xf numFmtId="9" fontId="4" fillId="0" borderId="0" xfId="2" applyFont="1"/>
    <xf numFmtId="164" fontId="4" fillId="0" borderId="0" xfId="0" applyNumberFormat="1" applyFont="1" applyFill="1"/>
    <xf numFmtId="164" fontId="0" fillId="0" borderId="0" xfId="0" applyNumberFormat="1" applyFill="1"/>
    <xf numFmtId="0" fontId="4" fillId="0" borderId="0" xfId="0" applyFont="1" applyFill="1"/>
  </cellXfs>
  <cellStyles count="3">
    <cellStyle name="Nivell_01" xfId="1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Qualitat de les aigües superficials
del Principat d'Andorra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areaChart>
        <c:grouping val="percentStacked"/>
        <c:varyColors val="0"/>
        <c:ser>
          <c:idx val="0"/>
          <c:order val="0"/>
          <c:tx>
            <c:strRef>
              <c:f>Aigua!$A$67</c:f>
              <c:strCache>
                <c:ptCount val="1"/>
                <c:pt idx="0">
                  <c:v>Excel·lent o bona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  <a:effectLst>
              <a:innerShdw blurRad="114300">
                <a:schemeClr val="accent1"/>
              </a:inn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Aigua!$H$65:$U$65</c:f>
              <c:numCache>
                <c:formatCode>General</c:formatCode>
                <c:ptCount val="14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</c:numCache>
            </c:numRef>
          </c:cat>
          <c:val>
            <c:numRef>
              <c:f>Aigua!$H$67:$U$67</c:f>
              <c:numCache>
                <c:formatCode>0.0</c:formatCode>
                <c:ptCount val="14"/>
                <c:pt idx="0">
                  <c:v>38</c:v>
                </c:pt>
                <c:pt idx="1">
                  <c:v>38.1</c:v>
                </c:pt>
                <c:pt idx="2">
                  <c:v>54.6</c:v>
                </c:pt>
                <c:pt idx="3">
                  <c:v>66.7</c:v>
                </c:pt>
                <c:pt idx="4">
                  <c:v>66.599999999999994</c:v>
                </c:pt>
                <c:pt idx="5">
                  <c:v>55.3</c:v>
                </c:pt>
                <c:pt idx="6" formatCode="General">
                  <c:v>69.7</c:v>
                </c:pt>
                <c:pt idx="7">
                  <c:v>81.099999999999994</c:v>
                </c:pt>
                <c:pt idx="8" formatCode="General">
                  <c:v>78.900000000000006</c:v>
                </c:pt>
                <c:pt idx="9">
                  <c:v>70.270270270270274</c:v>
                </c:pt>
                <c:pt idx="10">
                  <c:v>72</c:v>
                </c:pt>
                <c:pt idx="11">
                  <c:v>81.081081081081095</c:v>
                </c:pt>
                <c:pt idx="12">
                  <c:v>86.486486486486484</c:v>
                </c:pt>
                <c:pt idx="13">
                  <c:v>86.486486486486484</c:v>
                </c:pt>
              </c:numCache>
            </c:numRef>
          </c:val>
        </c:ser>
        <c:ser>
          <c:idx val="1"/>
          <c:order val="1"/>
          <c:tx>
            <c:strRef>
              <c:f>Aigua!$A$68</c:f>
              <c:strCache>
                <c:ptCount val="1"/>
                <c:pt idx="0">
                  <c:v>Regular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  <a:effectLst>
              <a:innerShdw blurRad="114300">
                <a:schemeClr val="accent2"/>
              </a:inn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Aigua!$H$65:$U$65</c:f>
              <c:numCache>
                <c:formatCode>General</c:formatCode>
                <c:ptCount val="14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</c:numCache>
            </c:numRef>
          </c:cat>
          <c:val>
            <c:numRef>
              <c:f>Aigua!$H$68:$U$68</c:f>
              <c:numCache>
                <c:formatCode>0.0</c:formatCode>
                <c:ptCount val="14"/>
                <c:pt idx="0">
                  <c:v>28.6</c:v>
                </c:pt>
                <c:pt idx="1">
                  <c:v>28.6</c:v>
                </c:pt>
                <c:pt idx="2">
                  <c:v>18.2</c:v>
                </c:pt>
                <c:pt idx="3">
                  <c:v>21.2</c:v>
                </c:pt>
                <c:pt idx="4">
                  <c:v>30.6</c:v>
                </c:pt>
                <c:pt idx="5">
                  <c:v>39.5</c:v>
                </c:pt>
                <c:pt idx="6">
                  <c:v>27.3</c:v>
                </c:pt>
                <c:pt idx="7">
                  <c:v>18.899999999999999</c:v>
                </c:pt>
                <c:pt idx="8" formatCode="General">
                  <c:v>21.1</c:v>
                </c:pt>
                <c:pt idx="9">
                  <c:v>29.72972972972973</c:v>
                </c:pt>
                <c:pt idx="10">
                  <c:v>27.027027027027028</c:v>
                </c:pt>
                <c:pt idx="11">
                  <c:v>13.513513513513514</c:v>
                </c:pt>
                <c:pt idx="12">
                  <c:v>8.1081081081081088</c:v>
                </c:pt>
                <c:pt idx="13">
                  <c:v>8.1081081081081088</c:v>
                </c:pt>
              </c:numCache>
            </c:numRef>
          </c:val>
        </c:ser>
        <c:ser>
          <c:idx val="2"/>
          <c:order val="2"/>
          <c:tx>
            <c:strRef>
              <c:f>Aigua!$A$69</c:f>
              <c:strCache>
                <c:ptCount val="1"/>
                <c:pt idx="0">
                  <c:v>Dolenta o molt dolenta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>
              <a:innerShdw blurRad="114300">
                <a:schemeClr val="accent3"/>
              </a:inn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Aigua!$H$65:$U$65</c:f>
              <c:numCache>
                <c:formatCode>General</c:formatCode>
                <c:ptCount val="14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</c:numCache>
            </c:numRef>
          </c:cat>
          <c:val>
            <c:numRef>
              <c:f>Aigua!$H$69:$U$69</c:f>
              <c:numCache>
                <c:formatCode>0.0</c:formatCode>
                <c:ptCount val="14"/>
                <c:pt idx="0">
                  <c:v>33.299999999999997</c:v>
                </c:pt>
                <c:pt idx="1">
                  <c:v>33.299999999999997</c:v>
                </c:pt>
                <c:pt idx="2">
                  <c:v>27.3</c:v>
                </c:pt>
                <c:pt idx="3">
                  <c:v>12.1</c:v>
                </c:pt>
                <c:pt idx="4">
                  <c:v>2.8</c:v>
                </c:pt>
                <c:pt idx="5">
                  <c:v>5.3</c:v>
                </c:pt>
                <c:pt idx="6">
                  <c:v>3</c:v>
                </c:pt>
                <c:pt idx="7">
                  <c:v>0</c:v>
                </c:pt>
                <c:pt idx="8" formatCode="General">
                  <c:v>0</c:v>
                </c:pt>
                <c:pt idx="9">
                  <c:v>0</c:v>
                </c:pt>
                <c:pt idx="10">
                  <c:v>2.7027027027027026</c:v>
                </c:pt>
                <c:pt idx="11">
                  <c:v>5.4054054054054053</c:v>
                </c:pt>
                <c:pt idx="12">
                  <c:v>5.4054054054054053</c:v>
                </c:pt>
                <c:pt idx="13">
                  <c:v>5.4054054054054053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289280"/>
        <c:axId val="286672952"/>
      </c:areaChart>
      <c:catAx>
        <c:axId val="207289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86672952"/>
        <c:crosses val="autoZero"/>
        <c:auto val="1"/>
        <c:lblAlgn val="ctr"/>
        <c:lblOffset val="100"/>
        <c:noMultiLvlLbl val="0"/>
      </c:catAx>
      <c:valAx>
        <c:axId val="28667295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7289280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a-ES"/>
              <a:t>Consum domèstic relatiu a la població
del Principat d'Andorra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a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6673736"/>
        <c:axId val="286674128"/>
      </c:barChart>
      <c:lineChart>
        <c:grouping val="standard"/>
        <c:varyColors val="0"/>
        <c:ser>
          <c:idx val="0"/>
          <c:order val="0"/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</c:extLst>
        </c:ser>
        <c:ser>
          <c:idx val="2"/>
          <c:order val="2"/>
          <c:spPr>
            <a:ln w="12700">
              <a:solidFill>
                <a:srgbClr val="808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</c:extLst>
        </c:ser>
        <c:ser>
          <c:idx val="3"/>
          <c:order val="3"/>
          <c:spPr>
            <a:ln w="12700">
              <a:solidFill>
                <a:srgbClr val="9933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</c:extLst>
        </c:ser>
        <c:ser>
          <c:idx val="4"/>
          <c:order val="4"/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</c:extLst>
        </c:ser>
        <c:ser>
          <c:idx val="5"/>
          <c:order val="5"/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</c:extLst>
        </c:ser>
        <c:ser>
          <c:idx val="6"/>
          <c:order val="6"/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673736"/>
        <c:axId val="286674128"/>
      </c:lineChart>
      <c:catAx>
        <c:axId val="286673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86674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6674128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a-ES"/>
                  <a:t>l./hab./dia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86673736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a-ES"/>
              <a:t>Despesa hídrica i consum domèstic
del Principat d'Andorra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Aigua!#REF!</c:v>
          </c:tx>
          <c:spPr>
            <a:solidFill>
              <a:srgbClr val="CCFFCC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Aigua!#REF!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Aigua!#REF!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4"/>
          <c:order val="1"/>
          <c:tx>
            <c:v>Aigua!#REF!</c:v>
          </c:tx>
          <c:spPr>
            <a:solidFill>
              <a:srgbClr val="99CC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Aigua!#REF!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Aigua!#REF!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2"/>
          <c:order val="2"/>
          <c:tx>
            <c:v>Aigua!#REF!</c:v>
          </c:tx>
          <c:spPr>
            <a:solidFill>
              <a:srgbClr val="00FF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Aigua!#REF!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Aigua!#REF!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5"/>
          <c:order val="3"/>
          <c:tx>
            <c:v>Aigua!#REF!</c:v>
          </c:tx>
          <c:spPr>
            <a:solidFill>
              <a:srgbClr val="00CC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Aigua!#REF!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Aigua!#REF!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3"/>
          <c:order val="4"/>
          <c:tx>
            <c:v>Aigua!#REF!</c:v>
          </c:tx>
          <c:spPr>
            <a:solidFill>
              <a:srgbClr val="0080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Aigua!#REF!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Aigua!#REF!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6"/>
          <c:order val="5"/>
          <c:tx>
            <c:v>Aigua!#REF!</c:v>
          </c:tx>
          <c:spPr>
            <a:solidFill>
              <a:srgbClr val="3366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Aigua!#REF!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Aigua!#REF!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6"/>
          <c:tx>
            <c:v>Aigua!#REF!</c:v>
          </c:tx>
          <c:spPr>
            <a:solidFill>
              <a:srgbClr val="0033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Aigua!#REF!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Aigua!#REF!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6674912"/>
        <c:axId val="286675304"/>
      </c:barChart>
      <c:lineChart>
        <c:grouping val="standard"/>
        <c:varyColors val="0"/>
        <c:ser>
          <c:idx val="7"/>
          <c:order val="7"/>
          <c:tx>
            <c:v>Aigua!#REF!</c:v>
          </c:tx>
          <c:spPr>
            <a:ln w="38100">
              <a:solidFill>
                <a:srgbClr val="33CCCC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FF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val>
            <c:numRef>
              <c:f>Aigua!#REF!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675696"/>
        <c:axId val="286676088"/>
      </c:lineChart>
      <c:catAx>
        <c:axId val="28667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86675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6675304"/>
        <c:scaling>
          <c:orientation val="minMax"/>
          <c:max val="80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a-ES"/>
                  <a:t>m3 per any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86674912"/>
        <c:crosses val="autoZero"/>
        <c:crossBetween val="between"/>
        <c:majorUnit val="10000000"/>
      </c:valAx>
      <c:catAx>
        <c:axId val="286675696"/>
        <c:scaling>
          <c:orientation val="minMax"/>
        </c:scaling>
        <c:delete val="1"/>
        <c:axPos val="b"/>
        <c:majorTickMark val="out"/>
        <c:minorTickMark val="none"/>
        <c:tickLblPos val="nextTo"/>
        <c:crossAx val="286676088"/>
        <c:crosses val="autoZero"/>
        <c:auto val="1"/>
        <c:lblAlgn val="ctr"/>
        <c:lblOffset val="100"/>
        <c:noMultiLvlLbl val="0"/>
      </c:catAx>
      <c:valAx>
        <c:axId val="286676088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86675696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Qualitat de les aigües superficials
del Principat d'Andorra</a:t>
            </a:r>
          </a:p>
        </c:rich>
      </c:tx>
      <c:layout>
        <c:manualLayout>
          <c:xMode val="edge"/>
          <c:yMode val="edge"/>
          <c:x val="5.6369785794813977E-3"/>
          <c:y val="1.05485232067510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9.92108229988726E-2"/>
          <c:y val="0.14556992016482101"/>
          <c:w val="0.89627959413754232"/>
          <c:h val="0.76582436260623232"/>
        </c:manualLayout>
      </c:layout>
      <c:areaChart>
        <c:grouping val="percentStacked"/>
        <c:varyColors val="0"/>
        <c:ser>
          <c:idx val="0"/>
          <c:order val="0"/>
          <c:tx>
            <c:strRef>
              <c:f>Aigua!$A$54</c:f>
              <c:strCache>
                <c:ptCount val="1"/>
                <c:pt idx="0">
                  <c:v>Excel·lent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cat>
            <c:numRef>
              <c:f>Aigua!$H$9:$V$9</c:f>
              <c:numCache>
                <c:formatCode>General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Aigua!$H$54:$V$54</c:f>
              <c:numCache>
                <c:formatCode>0.0</c:formatCode>
                <c:ptCount val="15"/>
                <c:pt idx="0">
                  <c:v>19</c:v>
                </c:pt>
                <c:pt idx="1">
                  <c:v>14.3</c:v>
                </c:pt>
                <c:pt idx="2">
                  <c:v>39.4</c:v>
                </c:pt>
                <c:pt idx="3">
                  <c:v>9.1</c:v>
                </c:pt>
                <c:pt idx="4">
                  <c:v>19.399999999999999</c:v>
                </c:pt>
                <c:pt idx="5">
                  <c:v>13.2</c:v>
                </c:pt>
                <c:pt idx="6">
                  <c:v>24.2</c:v>
                </c:pt>
                <c:pt idx="7">
                  <c:v>27.027027027027028</c:v>
                </c:pt>
                <c:pt idx="8">
                  <c:v>23.7</c:v>
                </c:pt>
                <c:pt idx="9">
                  <c:v>0</c:v>
                </c:pt>
                <c:pt idx="10">
                  <c:v>18.918918918918919</c:v>
                </c:pt>
                <c:pt idx="11">
                  <c:v>32.432432432432435</c:v>
                </c:pt>
                <c:pt idx="12">
                  <c:v>18.918918918918919</c:v>
                </c:pt>
                <c:pt idx="13">
                  <c:v>21.621621621621621</c:v>
                </c:pt>
                <c:pt idx="14">
                  <c:v>21.621621621621621</c:v>
                </c:pt>
              </c:numCache>
            </c:numRef>
          </c:val>
        </c:ser>
        <c:ser>
          <c:idx val="1"/>
          <c:order val="1"/>
          <c:tx>
            <c:strRef>
              <c:f>Aigua!$A$55</c:f>
              <c:strCache>
                <c:ptCount val="1"/>
                <c:pt idx="0">
                  <c:v>Bona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  <a:effectLst>
              <a:innerShdw blurRad="114300">
                <a:schemeClr val="accent2"/>
              </a:innerShdw>
            </a:effectLst>
          </c:spPr>
          <c:cat>
            <c:numRef>
              <c:f>Aigua!$H$9:$V$9</c:f>
              <c:numCache>
                <c:formatCode>General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Aigua!$H$55:$V$55</c:f>
              <c:numCache>
                <c:formatCode>0.0</c:formatCode>
                <c:ptCount val="15"/>
                <c:pt idx="0">
                  <c:v>19</c:v>
                </c:pt>
                <c:pt idx="1">
                  <c:v>23.8</c:v>
                </c:pt>
                <c:pt idx="2">
                  <c:v>15.2</c:v>
                </c:pt>
                <c:pt idx="3">
                  <c:v>57.6</c:v>
                </c:pt>
                <c:pt idx="4">
                  <c:v>47.2</c:v>
                </c:pt>
                <c:pt idx="5">
                  <c:v>42.1</c:v>
                </c:pt>
                <c:pt idx="6">
                  <c:v>45.5</c:v>
                </c:pt>
                <c:pt idx="7">
                  <c:v>54.054054054054056</c:v>
                </c:pt>
                <c:pt idx="8">
                  <c:v>55.3</c:v>
                </c:pt>
                <c:pt idx="9">
                  <c:v>70.270270270270274</c:v>
                </c:pt>
                <c:pt idx="10">
                  <c:v>51.351351351351347</c:v>
                </c:pt>
                <c:pt idx="11">
                  <c:v>48.648648648648653</c:v>
                </c:pt>
                <c:pt idx="12">
                  <c:v>67.567567567567565</c:v>
                </c:pt>
                <c:pt idx="13">
                  <c:v>64.86486486486487</c:v>
                </c:pt>
                <c:pt idx="14">
                  <c:v>62.162162162162161</c:v>
                </c:pt>
              </c:numCache>
            </c:numRef>
          </c:val>
        </c:ser>
        <c:ser>
          <c:idx val="2"/>
          <c:order val="2"/>
          <c:tx>
            <c:strRef>
              <c:f>Aigua!$A$56</c:f>
              <c:strCache>
                <c:ptCount val="1"/>
                <c:pt idx="0">
                  <c:v>Passable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  <a:effectLst>
              <a:innerShdw blurRad="114300">
                <a:schemeClr val="accent3"/>
              </a:innerShdw>
            </a:effectLst>
          </c:spPr>
          <c:cat>
            <c:numRef>
              <c:f>Aigua!$H$9:$V$9</c:f>
              <c:numCache>
                <c:formatCode>General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Aigua!$H$56:$V$56</c:f>
              <c:numCache>
                <c:formatCode>0.0</c:formatCode>
                <c:ptCount val="15"/>
                <c:pt idx="0">
                  <c:v>28.6</c:v>
                </c:pt>
                <c:pt idx="1">
                  <c:v>28.6</c:v>
                </c:pt>
                <c:pt idx="2">
                  <c:v>18.2</c:v>
                </c:pt>
                <c:pt idx="3">
                  <c:v>21.2</c:v>
                </c:pt>
                <c:pt idx="4">
                  <c:v>30.6</c:v>
                </c:pt>
                <c:pt idx="5">
                  <c:v>39.5</c:v>
                </c:pt>
                <c:pt idx="6">
                  <c:v>27.3</c:v>
                </c:pt>
                <c:pt idx="7">
                  <c:v>18.918918918918919</c:v>
                </c:pt>
                <c:pt idx="8">
                  <c:v>21.1</c:v>
                </c:pt>
                <c:pt idx="9">
                  <c:v>29.72972972972973</c:v>
                </c:pt>
                <c:pt idx="10">
                  <c:v>27.027027027027028</c:v>
                </c:pt>
                <c:pt idx="11">
                  <c:v>13.513513513513514</c:v>
                </c:pt>
                <c:pt idx="12">
                  <c:v>8.1081081081081088</c:v>
                </c:pt>
                <c:pt idx="13">
                  <c:v>8.1081081081081088</c:v>
                </c:pt>
                <c:pt idx="14">
                  <c:v>13.513513513513514</c:v>
                </c:pt>
              </c:numCache>
            </c:numRef>
          </c:val>
        </c:ser>
        <c:ser>
          <c:idx val="3"/>
          <c:order val="3"/>
          <c:tx>
            <c:strRef>
              <c:f>Aigua!$A$57</c:f>
              <c:strCache>
                <c:ptCount val="1"/>
                <c:pt idx="0">
                  <c:v>Dolenta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>
              <a:innerShdw blurRad="114300">
                <a:schemeClr val="accent4"/>
              </a:innerShdw>
            </a:effectLst>
          </c:spPr>
          <c:cat>
            <c:numRef>
              <c:f>Aigua!$H$9:$V$9</c:f>
              <c:numCache>
                <c:formatCode>General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Aigua!$H$57:$V$57</c:f>
              <c:numCache>
                <c:formatCode>0.0</c:formatCode>
                <c:ptCount val="15"/>
                <c:pt idx="0">
                  <c:v>9.5</c:v>
                </c:pt>
                <c:pt idx="1">
                  <c:v>19</c:v>
                </c:pt>
                <c:pt idx="2">
                  <c:v>9.1</c:v>
                </c:pt>
                <c:pt idx="3">
                  <c:v>9.1</c:v>
                </c:pt>
                <c:pt idx="4">
                  <c:v>0</c:v>
                </c:pt>
                <c:pt idx="5">
                  <c:v>5.3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2.7027027027027026</c:v>
                </c:pt>
                <c:pt idx="11">
                  <c:v>5.4054054054054053</c:v>
                </c:pt>
                <c:pt idx="12">
                  <c:v>2.7027027027027026</c:v>
                </c:pt>
                <c:pt idx="13">
                  <c:v>5.4054054054054053</c:v>
                </c:pt>
                <c:pt idx="14">
                  <c:v>2.7027027027027026</c:v>
                </c:pt>
              </c:numCache>
            </c:numRef>
          </c:val>
        </c:ser>
        <c:ser>
          <c:idx val="4"/>
          <c:order val="4"/>
          <c:tx>
            <c:strRef>
              <c:f>Aigua!$A$58</c:f>
              <c:strCache>
                <c:ptCount val="1"/>
                <c:pt idx="0">
                  <c:v>Molt dolenta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>
              <a:innerShdw blurRad="114300">
                <a:schemeClr val="accent5"/>
              </a:innerShdw>
            </a:effectLst>
          </c:spPr>
          <c:cat>
            <c:numRef>
              <c:f>Aigua!$H$9:$V$9</c:f>
              <c:numCache>
                <c:formatCode>General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Aigua!$H$58:$V$58</c:f>
              <c:numCache>
                <c:formatCode>0.0</c:formatCode>
                <c:ptCount val="15"/>
                <c:pt idx="0">
                  <c:v>23.8</c:v>
                </c:pt>
                <c:pt idx="1">
                  <c:v>14.3</c:v>
                </c:pt>
                <c:pt idx="2">
                  <c:v>18.2</c:v>
                </c:pt>
                <c:pt idx="3">
                  <c:v>3</c:v>
                </c:pt>
                <c:pt idx="4">
                  <c:v>2.8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2.7027027027027026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6791840"/>
        <c:axId val="286792232"/>
      </c:areaChart>
      <c:catAx>
        <c:axId val="286791840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low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86792232"/>
        <c:crosses val="autoZero"/>
        <c:auto val="1"/>
        <c:lblAlgn val="ctr"/>
        <c:lblOffset val="100"/>
        <c:noMultiLvlLbl val="0"/>
      </c:catAx>
      <c:valAx>
        <c:axId val="2867922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a-ES"/>
                  <a:t>Estacions</a:t>
                </a:r>
              </a:p>
            </c:rich>
          </c:tx>
          <c:layout>
            <c:manualLayout>
              <c:xMode val="edge"/>
              <c:yMode val="edge"/>
              <c:x val="7.8917700112739568E-3"/>
              <c:y val="0.476794134910351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86791840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4976966298842223"/>
          <c:y val="4.7679324894514784E-2"/>
          <c:w val="0.38086385333707035"/>
          <c:h val="4.74686866673311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ca-ES" sz="1600"/>
              <a:t>Evolució de la qualitat de les aigües superficials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1"/>
          <c:order val="0"/>
          <c:tx>
            <c:strRef>
              <c:f>Aigua!$A$11</c:f>
              <c:strCache>
                <c:ptCount val="1"/>
                <c:pt idx="0">
                  <c:v>Excel·lent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rgbClr val="0070C0"/>
              </a:solidFill>
              <a:ln>
                <a:solidFill>
                  <a:schemeClr val="accent5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Aigua!$I$9:$V$9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Aigua!$I$11:$V$11</c:f>
              <c:numCache>
                <c:formatCode>General</c:formatCode>
                <c:ptCount val="14"/>
                <c:pt idx="0">
                  <c:v>3</c:v>
                </c:pt>
                <c:pt idx="1">
                  <c:v>13</c:v>
                </c:pt>
                <c:pt idx="2">
                  <c:v>3</c:v>
                </c:pt>
                <c:pt idx="3">
                  <c:v>7</c:v>
                </c:pt>
                <c:pt idx="4">
                  <c:v>5</c:v>
                </c:pt>
                <c:pt idx="5">
                  <c:v>8</c:v>
                </c:pt>
                <c:pt idx="6">
                  <c:v>10</c:v>
                </c:pt>
                <c:pt idx="7">
                  <c:v>9</c:v>
                </c:pt>
                <c:pt idx="8">
                  <c:v>0</c:v>
                </c:pt>
                <c:pt idx="9">
                  <c:v>7</c:v>
                </c:pt>
                <c:pt idx="10">
                  <c:v>12</c:v>
                </c:pt>
                <c:pt idx="11">
                  <c:v>7</c:v>
                </c:pt>
                <c:pt idx="12">
                  <c:v>8</c:v>
                </c:pt>
                <c:pt idx="13">
                  <c:v>8</c:v>
                </c:pt>
              </c:numCache>
            </c:numRef>
          </c:val>
        </c:ser>
        <c:ser>
          <c:idx val="2"/>
          <c:order val="1"/>
          <c:tx>
            <c:strRef>
              <c:f>Aigua!$A$12</c:f>
              <c:strCache>
                <c:ptCount val="1"/>
                <c:pt idx="0">
                  <c:v>Bona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Aigua!$I$9:$V$9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Aigua!$I$12:$V$12</c:f>
              <c:numCache>
                <c:formatCode>General</c:formatCode>
                <c:ptCount val="14"/>
                <c:pt idx="0">
                  <c:v>5</c:v>
                </c:pt>
                <c:pt idx="1">
                  <c:v>5</c:v>
                </c:pt>
                <c:pt idx="2">
                  <c:v>19</c:v>
                </c:pt>
                <c:pt idx="3">
                  <c:v>17</c:v>
                </c:pt>
                <c:pt idx="4">
                  <c:v>16</c:v>
                </c:pt>
                <c:pt idx="5">
                  <c:v>15</c:v>
                </c:pt>
                <c:pt idx="6">
                  <c:v>20</c:v>
                </c:pt>
                <c:pt idx="7">
                  <c:v>21</c:v>
                </c:pt>
                <c:pt idx="8">
                  <c:v>26</c:v>
                </c:pt>
                <c:pt idx="9">
                  <c:v>20</c:v>
                </c:pt>
                <c:pt idx="10">
                  <c:v>18</c:v>
                </c:pt>
                <c:pt idx="11">
                  <c:v>25</c:v>
                </c:pt>
                <c:pt idx="12">
                  <c:v>24</c:v>
                </c:pt>
                <c:pt idx="13">
                  <c:v>23</c:v>
                </c:pt>
              </c:numCache>
            </c:numRef>
          </c:val>
        </c:ser>
        <c:ser>
          <c:idx val="3"/>
          <c:order val="2"/>
          <c:tx>
            <c:strRef>
              <c:f>Aigua!$A$13</c:f>
              <c:strCache>
                <c:ptCount val="1"/>
                <c:pt idx="0">
                  <c:v>Passable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Aigua!$I$9:$V$9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Aigua!$I$13:$V$13</c:f>
              <c:numCache>
                <c:formatCode>General</c:formatCode>
                <c:ptCount val="14"/>
                <c:pt idx="0">
                  <c:v>6</c:v>
                </c:pt>
                <c:pt idx="1">
                  <c:v>6</c:v>
                </c:pt>
                <c:pt idx="2">
                  <c:v>7</c:v>
                </c:pt>
                <c:pt idx="3">
                  <c:v>11</c:v>
                </c:pt>
                <c:pt idx="4">
                  <c:v>15</c:v>
                </c:pt>
                <c:pt idx="5">
                  <c:v>9</c:v>
                </c:pt>
                <c:pt idx="6">
                  <c:v>7</c:v>
                </c:pt>
                <c:pt idx="7">
                  <c:v>8</c:v>
                </c:pt>
                <c:pt idx="8">
                  <c:v>11</c:v>
                </c:pt>
                <c:pt idx="9">
                  <c:v>9</c:v>
                </c:pt>
                <c:pt idx="10">
                  <c:v>5</c:v>
                </c:pt>
                <c:pt idx="11">
                  <c:v>3</c:v>
                </c:pt>
                <c:pt idx="12">
                  <c:v>3</c:v>
                </c:pt>
                <c:pt idx="13">
                  <c:v>5</c:v>
                </c:pt>
              </c:numCache>
            </c:numRef>
          </c:val>
        </c:ser>
        <c:ser>
          <c:idx val="4"/>
          <c:order val="3"/>
          <c:tx>
            <c:strRef>
              <c:f>Aigua!$A$14</c:f>
              <c:strCache>
                <c:ptCount val="1"/>
                <c:pt idx="0">
                  <c:v>Dolenta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Aigua!$I$9:$V$9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Aigua!$I$14:$V$14</c:f>
              <c:numCache>
                <c:formatCode>General</c:formatCode>
                <c:ptCount val="14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</c:numCache>
            </c:numRef>
          </c:val>
        </c:ser>
        <c:ser>
          <c:idx val="5"/>
          <c:order val="4"/>
          <c:tx>
            <c:strRef>
              <c:f>Aigua!$A$15</c:f>
              <c:strCache>
                <c:ptCount val="1"/>
                <c:pt idx="0">
                  <c:v>Molt dolenta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Aigua!$I$9:$V$9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Aigua!$I$15:$V$15</c:f>
              <c:numCache>
                <c:formatCode>General</c:formatCode>
                <c:ptCount val="14"/>
                <c:pt idx="0">
                  <c:v>3</c:v>
                </c:pt>
                <c:pt idx="1">
                  <c:v>6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286793016"/>
        <c:axId val="286793408"/>
      </c:barChart>
      <c:catAx>
        <c:axId val="2867930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86793408"/>
        <c:crosses val="autoZero"/>
        <c:auto val="1"/>
        <c:lblAlgn val="ctr"/>
        <c:lblOffset val="100"/>
        <c:noMultiLvlLbl val="0"/>
      </c:catAx>
      <c:valAx>
        <c:axId val="28679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/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86793016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Evolució de la qualitat de les aigües superficials (%)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1"/>
          <c:order val="0"/>
          <c:tx>
            <c:strRef>
              <c:f>Aigua!$A$54</c:f>
              <c:strCache>
                <c:ptCount val="1"/>
                <c:pt idx="0">
                  <c:v>Excel·lent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rgbClr val="0070C0"/>
              </a:solidFill>
              <a:ln>
                <a:solidFill>
                  <a:schemeClr val="accent5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Aigua!$H$9:$V$9</c:f>
              <c:numCache>
                <c:formatCode>General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Aigua!$H$54:$V$54</c:f>
              <c:numCache>
                <c:formatCode>0.0</c:formatCode>
                <c:ptCount val="15"/>
                <c:pt idx="0">
                  <c:v>19</c:v>
                </c:pt>
                <c:pt idx="1">
                  <c:v>14.3</c:v>
                </c:pt>
                <c:pt idx="2">
                  <c:v>39.4</c:v>
                </c:pt>
                <c:pt idx="3">
                  <c:v>9.1</c:v>
                </c:pt>
                <c:pt idx="4">
                  <c:v>19.399999999999999</c:v>
                </c:pt>
                <c:pt idx="5">
                  <c:v>13.2</c:v>
                </c:pt>
                <c:pt idx="6">
                  <c:v>24.2</c:v>
                </c:pt>
                <c:pt idx="7">
                  <c:v>27.027027027027028</c:v>
                </c:pt>
                <c:pt idx="8">
                  <c:v>23.7</c:v>
                </c:pt>
                <c:pt idx="9">
                  <c:v>0</c:v>
                </c:pt>
                <c:pt idx="10">
                  <c:v>18.918918918918919</c:v>
                </c:pt>
                <c:pt idx="11">
                  <c:v>32.432432432432435</c:v>
                </c:pt>
                <c:pt idx="12">
                  <c:v>18.918918918918919</c:v>
                </c:pt>
                <c:pt idx="13">
                  <c:v>21.621621621621621</c:v>
                </c:pt>
                <c:pt idx="14">
                  <c:v>21.621621621621621</c:v>
                </c:pt>
              </c:numCache>
            </c:numRef>
          </c:val>
        </c:ser>
        <c:ser>
          <c:idx val="2"/>
          <c:order val="1"/>
          <c:tx>
            <c:strRef>
              <c:f>Aigua!$A$55</c:f>
              <c:strCache>
                <c:ptCount val="1"/>
                <c:pt idx="0">
                  <c:v>Bona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Aigua!$H$9:$V$9</c:f>
              <c:numCache>
                <c:formatCode>General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Aigua!$H$55:$V$55</c:f>
              <c:numCache>
                <c:formatCode>0.0</c:formatCode>
                <c:ptCount val="15"/>
                <c:pt idx="0">
                  <c:v>19</c:v>
                </c:pt>
                <c:pt idx="1">
                  <c:v>23.8</c:v>
                </c:pt>
                <c:pt idx="2">
                  <c:v>15.2</c:v>
                </c:pt>
                <c:pt idx="3">
                  <c:v>57.6</c:v>
                </c:pt>
                <c:pt idx="4">
                  <c:v>47.2</c:v>
                </c:pt>
                <c:pt idx="5">
                  <c:v>42.1</c:v>
                </c:pt>
                <c:pt idx="6">
                  <c:v>45.5</c:v>
                </c:pt>
                <c:pt idx="7">
                  <c:v>54.054054054054056</c:v>
                </c:pt>
                <c:pt idx="8">
                  <c:v>55.3</c:v>
                </c:pt>
                <c:pt idx="9">
                  <c:v>70.270270270270274</c:v>
                </c:pt>
                <c:pt idx="10">
                  <c:v>51.351351351351347</c:v>
                </c:pt>
                <c:pt idx="11">
                  <c:v>48.648648648648653</c:v>
                </c:pt>
                <c:pt idx="12">
                  <c:v>67.567567567567565</c:v>
                </c:pt>
                <c:pt idx="13">
                  <c:v>64.86486486486487</c:v>
                </c:pt>
                <c:pt idx="14">
                  <c:v>62.162162162162161</c:v>
                </c:pt>
              </c:numCache>
            </c:numRef>
          </c:val>
        </c:ser>
        <c:ser>
          <c:idx val="3"/>
          <c:order val="2"/>
          <c:tx>
            <c:strRef>
              <c:f>Aigua!$A$56</c:f>
              <c:strCache>
                <c:ptCount val="1"/>
                <c:pt idx="0">
                  <c:v>Passable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Aigua!$H$9:$V$9</c:f>
              <c:numCache>
                <c:formatCode>General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Aigua!$H$56:$V$56</c:f>
              <c:numCache>
                <c:formatCode>0.0</c:formatCode>
                <c:ptCount val="15"/>
                <c:pt idx="0">
                  <c:v>28.6</c:v>
                </c:pt>
                <c:pt idx="1">
                  <c:v>28.6</c:v>
                </c:pt>
                <c:pt idx="2">
                  <c:v>18.2</c:v>
                </c:pt>
                <c:pt idx="3">
                  <c:v>21.2</c:v>
                </c:pt>
                <c:pt idx="4">
                  <c:v>30.6</c:v>
                </c:pt>
                <c:pt idx="5">
                  <c:v>39.5</c:v>
                </c:pt>
                <c:pt idx="6">
                  <c:v>27.3</c:v>
                </c:pt>
                <c:pt idx="7">
                  <c:v>18.918918918918919</c:v>
                </c:pt>
                <c:pt idx="8">
                  <c:v>21.1</c:v>
                </c:pt>
                <c:pt idx="9">
                  <c:v>29.72972972972973</c:v>
                </c:pt>
                <c:pt idx="10">
                  <c:v>27.027027027027028</c:v>
                </c:pt>
                <c:pt idx="11">
                  <c:v>13.513513513513514</c:v>
                </c:pt>
                <c:pt idx="12">
                  <c:v>8.1081081081081088</c:v>
                </c:pt>
                <c:pt idx="13">
                  <c:v>8.1081081081081088</c:v>
                </c:pt>
                <c:pt idx="14">
                  <c:v>13.513513513513514</c:v>
                </c:pt>
              </c:numCache>
            </c:numRef>
          </c:val>
        </c:ser>
        <c:ser>
          <c:idx val="4"/>
          <c:order val="3"/>
          <c:tx>
            <c:strRef>
              <c:f>Aigua!$A$57</c:f>
              <c:strCache>
                <c:ptCount val="1"/>
                <c:pt idx="0">
                  <c:v>Dolenta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Aigua!$H$9:$V$9</c:f>
              <c:numCache>
                <c:formatCode>General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Aigua!$H$57:$V$57</c:f>
              <c:numCache>
                <c:formatCode>0.0</c:formatCode>
                <c:ptCount val="15"/>
                <c:pt idx="0">
                  <c:v>9.5</c:v>
                </c:pt>
                <c:pt idx="1">
                  <c:v>19</c:v>
                </c:pt>
                <c:pt idx="2">
                  <c:v>9.1</c:v>
                </c:pt>
                <c:pt idx="3">
                  <c:v>9.1</c:v>
                </c:pt>
                <c:pt idx="4">
                  <c:v>0</c:v>
                </c:pt>
                <c:pt idx="5">
                  <c:v>5.3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2.7027027027027026</c:v>
                </c:pt>
                <c:pt idx="11">
                  <c:v>5.4054054054054053</c:v>
                </c:pt>
                <c:pt idx="12">
                  <c:v>2.7027027027027026</c:v>
                </c:pt>
                <c:pt idx="13">
                  <c:v>5.4054054054054053</c:v>
                </c:pt>
                <c:pt idx="14">
                  <c:v>2.7027027027027026</c:v>
                </c:pt>
              </c:numCache>
            </c:numRef>
          </c:val>
        </c:ser>
        <c:ser>
          <c:idx val="5"/>
          <c:order val="4"/>
          <c:tx>
            <c:strRef>
              <c:f>Aigua!$A$58</c:f>
              <c:strCache>
                <c:ptCount val="1"/>
                <c:pt idx="0">
                  <c:v>Molt dolenta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Aigua!$H$9:$V$9</c:f>
              <c:numCache>
                <c:formatCode>General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Aigua!$H$58:$V$58</c:f>
              <c:numCache>
                <c:formatCode>0.0</c:formatCode>
                <c:ptCount val="15"/>
                <c:pt idx="0">
                  <c:v>23.8</c:v>
                </c:pt>
                <c:pt idx="1">
                  <c:v>14.3</c:v>
                </c:pt>
                <c:pt idx="2">
                  <c:v>18.2</c:v>
                </c:pt>
                <c:pt idx="3">
                  <c:v>3</c:v>
                </c:pt>
                <c:pt idx="4">
                  <c:v>2.8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2.7027027027027026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287271320"/>
        <c:axId val="287271712"/>
      </c:barChart>
      <c:catAx>
        <c:axId val="2872713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87271712"/>
        <c:crosses val="autoZero"/>
        <c:auto val="1"/>
        <c:lblAlgn val="ctr"/>
        <c:lblOffset val="100"/>
        <c:noMultiLvlLbl val="0"/>
      </c:catAx>
      <c:valAx>
        <c:axId val="287271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/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87271320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tx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lt1"/>
      </a:solidFill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olidFill>
        <a:schemeClr val="lt1"/>
      </a:solid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tx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lt1"/>
      </a:solidFill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olidFill>
        <a:schemeClr val="lt1"/>
      </a:solid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70</xdr:row>
      <xdr:rowOff>19050</xdr:rowOff>
    </xdr:from>
    <xdr:to>
      <xdr:col>4</xdr:col>
      <xdr:colOff>685800</xdr:colOff>
      <xdr:row>70</xdr:row>
      <xdr:rowOff>4552950</xdr:rowOff>
    </xdr:to>
    <xdr:graphicFrame macro="">
      <xdr:nvGraphicFramePr>
        <xdr:cNvPr id="727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71</xdr:row>
      <xdr:rowOff>0</xdr:rowOff>
    </xdr:from>
    <xdr:to>
      <xdr:col>4</xdr:col>
      <xdr:colOff>742950</xdr:colOff>
      <xdr:row>71</xdr:row>
      <xdr:rowOff>0</xdr:rowOff>
    </xdr:to>
    <xdr:graphicFrame macro="">
      <xdr:nvGraphicFramePr>
        <xdr:cNvPr id="7278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71</xdr:row>
      <xdr:rowOff>0</xdr:rowOff>
    </xdr:from>
    <xdr:to>
      <xdr:col>4</xdr:col>
      <xdr:colOff>676275</xdr:colOff>
      <xdr:row>71</xdr:row>
      <xdr:rowOff>0</xdr:rowOff>
    </xdr:to>
    <xdr:graphicFrame macro="">
      <xdr:nvGraphicFramePr>
        <xdr:cNvPr id="7279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59</xdr:row>
      <xdr:rowOff>38100</xdr:rowOff>
    </xdr:from>
    <xdr:to>
      <xdr:col>4</xdr:col>
      <xdr:colOff>695325</xdr:colOff>
      <xdr:row>59</xdr:row>
      <xdr:rowOff>4552950</xdr:rowOff>
    </xdr:to>
    <xdr:graphicFrame macro="">
      <xdr:nvGraphicFramePr>
        <xdr:cNvPr id="7280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0</xdr:row>
      <xdr:rowOff>114300</xdr:rowOff>
    </xdr:from>
    <xdr:to>
      <xdr:col>1</xdr:col>
      <xdr:colOff>2438400</xdr:colOff>
      <xdr:row>4</xdr:row>
      <xdr:rowOff>47625</xdr:rowOff>
    </xdr:to>
    <xdr:pic>
      <xdr:nvPicPr>
        <xdr:cNvPr id="7281" name="Picture 8" descr="Govern d'Andorra i Medi Ambient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14300"/>
          <a:ext cx="31337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231321</xdr:colOff>
      <xdr:row>17</xdr:row>
      <xdr:rowOff>108857</xdr:rowOff>
    </xdr:from>
    <xdr:to>
      <xdr:col>18</xdr:col>
      <xdr:colOff>204107</xdr:colOff>
      <xdr:row>45</xdr:row>
      <xdr:rowOff>54429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18</xdr:row>
      <xdr:rowOff>68037</xdr:rowOff>
    </xdr:from>
    <xdr:to>
      <xdr:col>4</xdr:col>
      <xdr:colOff>81643</xdr:colOff>
      <xdr:row>45</xdr:row>
      <xdr:rowOff>40823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74"/>
  <sheetViews>
    <sheetView tabSelected="1" zoomScale="70" workbookViewId="0">
      <selection activeCell="U60" sqref="U60"/>
    </sheetView>
  </sheetViews>
  <sheetFormatPr baseColWidth="10" defaultRowHeight="12.75" x14ac:dyDescent="0.2"/>
  <cols>
    <col min="2" max="3" width="46.85546875" customWidth="1"/>
  </cols>
  <sheetData>
    <row r="6" spans="1:22" s="7" customFormat="1" ht="25.5" customHeight="1" thickBot="1" x14ac:dyDescent="0.25">
      <c r="A6" s="10" t="s">
        <v>9</v>
      </c>
      <c r="D6" s="14"/>
      <c r="E6" s="12"/>
      <c r="G6" s="14"/>
    </row>
    <row r="7" spans="1:22" s="6" customFormat="1" ht="16.5" thickBot="1" x14ac:dyDescent="0.3">
      <c r="A7" s="6" t="s">
        <v>7</v>
      </c>
      <c r="D7" s="15"/>
      <c r="E7" s="13"/>
      <c r="G7" s="15"/>
    </row>
    <row r="8" spans="1:22" s="1" customFormat="1" x14ac:dyDescent="0.2">
      <c r="D8" s="11"/>
      <c r="E8" s="5"/>
      <c r="F8" s="4"/>
      <c r="G8" s="11"/>
    </row>
    <row r="9" spans="1:22" s="1" customFormat="1" x14ac:dyDescent="0.2">
      <c r="D9" s="11"/>
      <c r="E9" s="5"/>
      <c r="F9" s="2" t="s">
        <v>1</v>
      </c>
      <c r="G9" s="11"/>
      <c r="H9" s="3">
        <v>2004</v>
      </c>
      <c r="I9" s="3">
        <v>2005</v>
      </c>
      <c r="J9" s="3">
        <v>2006</v>
      </c>
      <c r="K9" s="3">
        <v>2007</v>
      </c>
      <c r="L9" s="3">
        <v>2008</v>
      </c>
      <c r="M9" s="3">
        <v>2009</v>
      </c>
      <c r="N9" s="3">
        <v>2010</v>
      </c>
      <c r="O9" s="3">
        <v>2011</v>
      </c>
      <c r="P9" s="3">
        <v>2012</v>
      </c>
      <c r="Q9" s="3">
        <v>2013</v>
      </c>
      <c r="R9" s="3">
        <v>2014</v>
      </c>
      <c r="S9" s="3">
        <v>2015</v>
      </c>
      <c r="T9" s="3">
        <v>2016</v>
      </c>
      <c r="U9" s="3">
        <v>2017</v>
      </c>
      <c r="V9" s="3">
        <v>2018</v>
      </c>
    </row>
    <row r="10" spans="1:22" s="1" customFormat="1" x14ac:dyDescent="0.2">
      <c r="A10" s="3" t="s">
        <v>15</v>
      </c>
      <c r="D10" s="11"/>
      <c r="E10" s="5"/>
      <c r="F10" s="2"/>
      <c r="G10" s="11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22" s="1" customFormat="1" x14ac:dyDescent="0.2">
      <c r="A11" s="1" t="s">
        <v>6</v>
      </c>
      <c r="D11" s="11" t="s">
        <v>8</v>
      </c>
      <c r="E11" s="5" t="s">
        <v>0</v>
      </c>
      <c r="F11" s="2">
        <v>28</v>
      </c>
      <c r="G11" s="11"/>
      <c r="H11" s="3"/>
      <c r="I11" s="1">
        <v>3</v>
      </c>
      <c r="J11" s="1">
        <v>13</v>
      </c>
      <c r="K11" s="1">
        <v>3</v>
      </c>
      <c r="L11" s="1">
        <v>7</v>
      </c>
      <c r="M11" s="1">
        <v>5</v>
      </c>
      <c r="N11" s="1">
        <v>8</v>
      </c>
      <c r="O11" s="1">
        <v>10</v>
      </c>
      <c r="P11" s="1">
        <v>9</v>
      </c>
      <c r="Q11" s="1">
        <v>0</v>
      </c>
      <c r="R11" s="1">
        <v>7</v>
      </c>
      <c r="S11" s="1">
        <v>12</v>
      </c>
      <c r="T11" s="1">
        <v>7</v>
      </c>
      <c r="U11" s="1">
        <v>8</v>
      </c>
      <c r="V11" s="1">
        <v>8</v>
      </c>
    </row>
    <row r="12" spans="1:22" s="1" customFormat="1" x14ac:dyDescent="0.2">
      <c r="A12" s="1" t="s">
        <v>2</v>
      </c>
      <c r="D12" s="11" t="s">
        <v>8</v>
      </c>
      <c r="E12" s="5" t="s">
        <v>0</v>
      </c>
      <c r="F12" s="2">
        <v>9</v>
      </c>
      <c r="G12" s="11"/>
      <c r="H12" s="3"/>
      <c r="I12" s="1">
        <v>5</v>
      </c>
      <c r="J12" s="1">
        <v>5</v>
      </c>
      <c r="K12" s="1">
        <v>19</v>
      </c>
      <c r="L12" s="1">
        <v>17</v>
      </c>
      <c r="M12" s="1">
        <v>16</v>
      </c>
      <c r="N12" s="1">
        <v>15</v>
      </c>
      <c r="O12" s="1">
        <v>20</v>
      </c>
      <c r="P12" s="1">
        <v>21</v>
      </c>
      <c r="Q12" s="1">
        <v>26</v>
      </c>
      <c r="R12" s="1">
        <v>20</v>
      </c>
      <c r="S12" s="1">
        <v>18</v>
      </c>
      <c r="T12" s="1">
        <v>25</v>
      </c>
      <c r="U12" s="1">
        <v>24</v>
      </c>
      <c r="V12" s="1">
        <v>23</v>
      </c>
    </row>
    <row r="13" spans="1:22" s="1" customFormat="1" x14ac:dyDescent="0.2">
      <c r="A13" s="1" t="s">
        <v>3</v>
      </c>
      <c r="D13" s="11" t="s">
        <v>8</v>
      </c>
      <c r="E13" s="5" t="s">
        <v>0</v>
      </c>
      <c r="F13" s="2"/>
      <c r="G13" s="11"/>
      <c r="H13" s="3"/>
      <c r="I13" s="1">
        <v>6</v>
      </c>
      <c r="J13" s="1">
        <v>6</v>
      </c>
      <c r="K13" s="1">
        <v>7</v>
      </c>
      <c r="L13" s="1">
        <v>11</v>
      </c>
      <c r="M13" s="1">
        <v>15</v>
      </c>
      <c r="N13" s="1">
        <v>9</v>
      </c>
      <c r="O13" s="1">
        <v>7</v>
      </c>
      <c r="P13" s="1">
        <v>8</v>
      </c>
      <c r="Q13" s="1">
        <v>11</v>
      </c>
      <c r="R13" s="1">
        <v>9</v>
      </c>
      <c r="S13" s="1">
        <v>5</v>
      </c>
      <c r="T13" s="1">
        <v>3</v>
      </c>
      <c r="U13" s="1">
        <v>3</v>
      </c>
      <c r="V13" s="1">
        <v>5</v>
      </c>
    </row>
    <row r="14" spans="1:22" s="1" customFormat="1" x14ac:dyDescent="0.2">
      <c r="A14" s="1" t="s">
        <v>4</v>
      </c>
      <c r="D14" s="11" t="s">
        <v>8</v>
      </c>
      <c r="E14" s="5" t="s">
        <v>0</v>
      </c>
      <c r="F14" s="2"/>
      <c r="G14" s="11"/>
      <c r="H14" s="3"/>
      <c r="I14" s="1">
        <v>4</v>
      </c>
      <c r="J14" s="1">
        <v>3</v>
      </c>
      <c r="K14" s="1">
        <v>3</v>
      </c>
      <c r="L14" s="1">
        <v>0</v>
      </c>
      <c r="M14" s="1">
        <v>2</v>
      </c>
      <c r="N14" s="1">
        <v>1</v>
      </c>
      <c r="O14" s="1">
        <v>0</v>
      </c>
      <c r="P14" s="1">
        <v>0</v>
      </c>
      <c r="Q14" s="1">
        <v>0</v>
      </c>
      <c r="R14" s="1">
        <v>1</v>
      </c>
      <c r="S14" s="1">
        <v>2</v>
      </c>
      <c r="T14" s="1">
        <v>1</v>
      </c>
      <c r="U14" s="1">
        <v>2</v>
      </c>
      <c r="V14" s="1">
        <v>1</v>
      </c>
    </row>
    <row r="15" spans="1:22" s="1" customFormat="1" x14ac:dyDescent="0.2">
      <c r="A15" s="1" t="s">
        <v>5</v>
      </c>
      <c r="D15" s="11" t="s">
        <v>8</v>
      </c>
      <c r="E15" s="5" t="s">
        <v>0</v>
      </c>
      <c r="F15" s="2"/>
      <c r="G15" s="11"/>
      <c r="H15" s="3"/>
      <c r="I15" s="1">
        <v>3</v>
      </c>
      <c r="J15" s="1">
        <v>6</v>
      </c>
      <c r="K15" s="1">
        <v>1</v>
      </c>
      <c r="L15" s="1">
        <v>1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1</v>
      </c>
      <c r="U15" s="1">
        <v>0</v>
      </c>
      <c r="V15" s="1">
        <v>0</v>
      </c>
    </row>
    <row r="16" spans="1:22" s="1" customFormat="1" x14ac:dyDescent="0.2">
      <c r="D16" s="11"/>
      <c r="E16" s="5"/>
      <c r="F16" s="2"/>
      <c r="G16" s="11" t="s">
        <v>16</v>
      </c>
      <c r="H16" s="3"/>
      <c r="I16" s="3">
        <f t="shared" ref="I16:V16" si="0">SUM(I11:I15)</f>
        <v>21</v>
      </c>
      <c r="J16" s="3">
        <f t="shared" si="0"/>
        <v>33</v>
      </c>
      <c r="K16" s="3">
        <f t="shared" si="0"/>
        <v>33</v>
      </c>
      <c r="L16" s="3">
        <f t="shared" si="0"/>
        <v>36</v>
      </c>
      <c r="M16" s="3">
        <f t="shared" si="0"/>
        <v>38</v>
      </c>
      <c r="N16" s="3">
        <f t="shared" si="0"/>
        <v>33</v>
      </c>
      <c r="O16" s="3">
        <f t="shared" si="0"/>
        <v>37</v>
      </c>
      <c r="P16" s="3">
        <f t="shared" si="0"/>
        <v>38</v>
      </c>
      <c r="Q16" s="3">
        <f t="shared" si="0"/>
        <v>37</v>
      </c>
      <c r="R16" s="3">
        <f t="shared" si="0"/>
        <v>37</v>
      </c>
      <c r="S16" s="3">
        <f t="shared" si="0"/>
        <v>37</v>
      </c>
      <c r="T16" s="3">
        <f t="shared" si="0"/>
        <v>37</v>
      </c>
      <c r="U16" s="3">
        <f t="shared" si="0"/>
        <v>37</v>
      </c>
      <c r="V16" s="3">
        <f t="shared" si="0"/>
        <v>37</v>
      </c>
    </row>
    <row r="17" spans="4:22" s="1" customFormat="1" x14ac:dyDescent="0.2">
      <c r="D17" s="11"/>
      <c r="E17" s="5"/>
      <c r="F17" s="2"/>
      <c r="G17" s="11"/>
      <c r="H17" s="3"/>
    </row>
    <row r="18" spans="4:22" s="1" customFormat="1" x14ac:dyDescent="0.2">
      <c r="D18" s="11"/>
      <c r="E18" s="5"/>
      <c r="F18" s="2"/>
      <c r="G18" s="11"/>
      <c r="H18" s="3"/>
      <c r="S18" s="24">
        <f>(S11+S12)/S16</f>
        <v>0.81081081081081086</v>
      </c>
      <c r="T18" s="24">
        <f>(T11+T12)/T16</f>
        <v>0.86486486486486491</v>
      </c>
      <c r="U18" s="24">
        <f>(U11+U12)/U16</f>
        <v>0.86486486486486491</v>
      </c>
      <c r="V18" s="24">
        <f>(V11+V12)/V16</f>
        <v>0.83783783783783783</v>
      </c>
    </row>
    <row r="19" spans="4:22" s="1" customFormat="1" x14ac:dyDescent="0.2">
      <c r="D19" s="11"/>
      <c r="E19" s="5"/>
      <c r="F19" s="2"/>
      <c r="G19" s="11"/>
      <c r="H19" s="3"/>
    </row>
    <row r="20" spans="4:22" s="1" customFormat="1" x14ac:dyDescent="0.2">
      <c r="D20" s="11"/>
      <c r="E20" s="5"/>
      <c r="F20" s="2"/>
      <c r="G20" s="11"/>
      <c r="H20" s="3"/>
    </row>
    <row r="21" spans="4:22" s="1" customFormat="1" x14ac:dyDescent="0.2">
      <c r="D21" s="11"/>
      <c r="E21" s="5"/>
      <c r="F21" s="2"/>
      <c r="G21" s="11"/>
      <c r="H21" s="3"/>
    </row>
    <row r="22" spans="4:22" s="1" customFormat="1" x14ac:dyDescent="0.2">
      <c r="D22" s="11"/>
      <c r="E22" s="5"/>
      <c r="F22" s="2"/>
      <c r="G22" s="11"/>
      <c r="H22" s="3"/>
    </row>
    <row r="23" spans="4:22" s="1" customFormat="1" x14ac:dyDescent="0.2">
      <c r="D23" s="11"/>
      <c r="E23" s="5"/>
      <c r="F23" s="2"/>
      <c r="G23" s="11"/>
      <c r="H23" s="3"/>
    </row>
    <row r="24" spans="4:22" s="1" customFormat="1" x14ac:dyDescent="0.2">
      <c r="D24" s="11"/>
      <c r="E24" s="5"/>
      <c r="F24" s="2"/>
      <c r="G24" s="1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4:22" s="1" customFormat="1" x14ac:dyDescent="0.2">
      <c r="D25" s="11"/>
      <c r="E25" s="5"/>
      <c r="F25" s="2"/>
      <c r="G25" s="1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4:22" s="1" customFormat="1" x14ac:dyDescent="0.2">
      <c r="D26" s="11"/>
      <c r="E26" s="5"/>
      <c r="F26" s="2"/>
      <c r="G26" s="1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4:22" s="1" customFormat="1" x14ac:dyDescent="0.2">
      <c r="D27" s="11"/>
      <c r="E27" s="5"/>
      <c r="F27" s="2"/>
      <c r="G27" s="1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4:22" s="1" customFormat="1" x14ac:dyDescent="0.2">
      <c r="D28" s="11"/>
      <c r="E28" s="5"/>
      <c r="F28" s="2"/>
      <c r="G28" s="1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4:22" s="1" customFormat="1" x14ac:dyDescent="0.2">
      <c r="D29" s="11"/>
      <c r="E29" s="5"/>
      <c r="F29" s="2"/>
      <c r="G29" s="1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4:22" s="1" customFormat="1" x14ac:dyDescent="0.2">
      <c r="D30" s="11"/>
      <c r="E30" s="5"/>
      <c r="F30" s="2"/>
      <c r="G30" s="1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4:22" s="1" customFormat="1" x14ac:dyDescent="0.2">
      <c r="D31" s="11"/>
      <c r="E31" s="5"/>
      <c r="F31" s="2"/>
      <c r="G31" s="1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4:22" s="1" customFormat="1" x14ac:dyDescent="0.2">
      <c r="D32" s="11"/>
      <c r="E32" s="5"/>
      <c r="F32" s="2"/>
      <c r="G32" s="1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4:19" s="1" customFormat="1" x14ac:dyDescent="0.2">
      <c r="D33" s="11"/>
      <c r="E33" s="5"/>
      <c r="F33" s="2"/>
      <c r="G33" s="1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4:19" s="1" customFormat="1" x14ac:dyDescent="0.2">
      <c r="D34" s="11"/>
      <c r="E34" s="5"/>
      <c r="F34" s="2"/>
      <c r="G34" s="1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4:19" s="1" customFormat="1" x14ac:dyDescent="0.2">
      <c r="D35" s="11"/>
      <c r="E35" s="5"/>
      <c r="F35" s="2"/>
      <c r="G35" s="1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4:19" s="1" customFormat="1" x14ac:dyDescent="0.2">
      <c r="D36" s="11"/>
      <c r="E36" s="5"/>
      <c r="F36" s="2"/>
      <c r="G36" s="1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4:19" s="1" customFormat="1" x14ac:dyDescent="0.2">
      <c r="D37" s="11"/>
      <c r="E37" s="5"/>
      <c r="F37" s="2"/>
      <c r="G37" s="1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4:19" s="1" customFormat="1" x14ac:dyDescent="0.2">
      <c r="D38" s="11"/>
      <c r="E38" s="5"/>
      <c r="F38" s="2"/>
      <c r="G38" s="1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4:19" s="1" customFormat="1" x14ac:dyDescent="0.2">
      <c r="D39" s="11"/>
      <c r="E39" s="5"/>
      <c r="F39" s="2"/>
      <c r="G39" s="1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4:19" s="1" customFormat="1" x14ac:dyDescent="0.2">
      <c r="D40" s="11"/>
      <c r="E40" s="5"/>
      <c r="F40" s="2"/>
      <c r="G40" s="1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4:19" s="1" customFormat="1" x14ac:dyDescent="0.2">
      <c r="D41" s="11"/>
      <c r="E41" s="5"/>
      <c r="F41" s="2"/>
      <c r="G41" s="1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4:19" s="1" customFormat="1" x14ac:dyDescent="0.2">
      <c r="D42" s="11"/>
      <c r="E42" s="5"/>
      <c r="F42" s="2"/>
      <c r="G42" s="1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4:19" s="1" customFormat="1" x14ac:dyDescent="0.2">
      <c r="D43" s="11"/>
      <c r="E43" s="5"/>
      <c r="F43" s="2"/>
      <c r="G43" s="1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4:19" s="1" customFormat="1" x14ac:dyDescent="0.2">
      <c r="D44" s="11"/>
      <c r="E44" s="5"/>
      <c r="F44" s="2"/>
      <c r="G44" s="1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4:19" s="1" customFormat="1" x14ac:dyDescent="0.2">
      <c r="D45" s="11"/>
      <c r="E45" s="5"/>
      <c r="F45" s="2"/>
      <c r="G45" s="1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4:19" s="1" customFormat="1" x14ac:dyDescent="0.2">
      <c r="D46" s="11"/>
      <c r="E46" s="5"/>
      <c r="F46" s="2"/>
      <c r="G46" s="1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4:19" s="1" customFormat="1" x14ac:dyDescent="0.2">
      <c r="D47" s="11"/>
      <c r="E47" s="5"/>
      <c r="F47" s="2"/>
      <c r="G47" s="1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4:19" s="1" customFormat="1" x14ac:dyDescent="0.2">
      <c r="D48" s="11"/>
      <c r="E48" s="5"/>
      <c r="F48" s="2"/>
      <c r="G48" s="1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1:23" s="1" customFormat="1" x14ac:dyDescent="0.2">
      <c r="D49" s="11"/>
      <c r="E49" s="5"/>
      <c r="F49" s="2"/>
      <c r="G49" s="1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1:23" s="1" customFormat="1" x14ac:dyDescent="0.2">
      <c r="D50" s="11"/>
      <c r="E50" s="5"/>
      <c r="F50" s="2"/>
      <c r="G50" s="1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1:23" s="1" customFormat="1" x14ac:dyDescent="0.2">
      <c r="D51" s="11"/>
      <c r="E51" s="5"/>
      <c r="F51" s="2"/>
      <c r="G51" s="1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1:23" s="1" customFormat="1" x14ac:dyDescent="0.2">
      <c r="D52" s="11"/>
      <c r="E52" s="5"/>
      <c r="F52" s="2"/>
      <c r="G52" s="1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1:23" s="1" customFormat="1" x14ac:dyDescent="0.2">
      <c r="A53" s="3" t="s">
        <v>14</v>
      </c>
      <c r="D53" s="11"/>
      <c r="E53" s="5"/>
      <c r="F53" s="4"/>
      <c r="G53" s="11"/>
      <c r="R53"/>
      <c r="S53"/>
      <c r="T53"/>
      <c r="U53"/>
      <c r="V53"/>
      <c r="W53"/>
    </row>
    <row r="54" spans="1:23" s="1" customFormat="1" x14ac:dyDescent="0.2">
      <c r="A54" s="1" t="s">
        <v>6</v>
      </c>
      <c r="D54" s="11" t="s">
        <v>8</v>
      </c>
      <c r="E54" s="5" t="s">
        <v>0</v>
      </c>
      <c r="F54" s="9">
        <v>75</v>
      </c>
      <c r="G54" s="11" t="s">
        <v>8</v>
      </c>
      <c r="H54" s="8">
        <v>19</v>
      </c>
      <c r="I54" s="8">
        <v>14.3</v>
      </c>
      <c r="J54" s="8">
        <v>39.4</v>
      </c>
      <c r="K54" s="8">
        <v>9.1</v>
      </c>
      <c r="L54" s="8">
        <v>19.399999999999999</v>
      </c>
      <c r="M54" s="8">
        <v>13.2</v>
      </c>
      <c r="N54" s="8">
        <v>24.2</v>
      </c>
      <c r="O54" s="8">
        <v>27.027027027027028</v>
      </c>
      <c r="P54" s="8">
        <v>23.7</v>
      </c>
      <c r="Q54" s="8">
        <v>0</v>
      </c>
      <c r="R54" s="26">
        <f>7/37*100</f>
        <v>18.918918918918919</v>
      </c>
      <c r="S54" s="23">
        <f>12/37*100</f>
        <v>32.432432432432435</v>
      </c>
      <c r="T54" s="23">
        <f t="shared" ref="T54:U58" si="1">T11/37*100</f>
        <v>18.918918918918919</v>
      </c>
      <c r="U54" s="23">
        <f t="shared" si="1"/>
        <v>21.621621621621621</v>
      </c>
      <c r="V54" s="23">
        <f>V11/37*100</f>
        <v>21.621621621621621</v>
      </c>
      <c r="W54"/>
    </row>
    <row r="55" spans="1:23" s="1" customFormat="1" x14ac:dyDescent="0.2">
      <c r="A55" s="1" t="s">
        <v>2</v>
      </c>
      <c r="D55" s="11" t="s">
        <v>8</v>
      </c>
      <c r="E55" s="5" t="s">
        <v>0</v>
      </c>
      <c r="F55" s="9">
        <v>25</v>
      </c>
      <c r="G55" s="11" t="s">
        <v>8</v>
      </c>
      <c r="H55" s="8">
        <v>19</v>
      </c>
      <c r="I55" s="8">
        <v>23.8</v>
      </c>
      <c r="J55" s="8">
        <v>15.2</v>
      </c>
      <c r="K55" s="8">
        <v>57.6</v>
      </c>
      <c r="L55" s="8">
        <v>47.2</v>
      </c>
      <c r="M55" s="8">
        <v>42.1</v>
      </c>
      <c r="N55" s="8">
        <v>45.5</v>
      </c>
      <c r="O55" s="8">
        <v>54.054054054054056</v>
      </c>
      <c r="P55" s="8">
        <v>55.3</v>
      </c>
      <c r="Q55" s="8">
        <v>70.270270270270274</v>
      </c>
      <c r="R55" s="26">
        <f>19/37*100</f>
        <v>51.351351351351347</v>
      </c>
      <c r="S55" s="23">
        <f>18/37*100</f>
        <v>48.648648648648653</v>
      </c>
      <c r="T55" s="23">
        <f t="shared" si="1"/>
        <v>67.567567567567565</v>
      </c>
      <c r="U55" s="23">
        <f t="shared" si="1"/>
        <v>64.86486486486487</v>
      </c>
      <c r="V55" s="23">
        <f t="shared" ref="V55" si="2">V12/37*100</f>
        <v>62.162162162162161</v>
      </c>
    </row>
    <row r="56" spans="1:23" s="1" customFormat="1" x14ac:dyDescent="0.2">
      <c r="A56" s="1" t="s">
        <v>3</v>
      </c>
      <c r="D56" s="11" t="s">
        <v>8</v>
      </c>
      <c r="E56" s="5" t="s">
        <v>0</v>
      </c>
      <c r="F56" s="9">
        <v>0</v>
      </c>
      <c r="G56" s="11" t="s">
        <v>8</v>
      </c>
      <c r="H56" s="8">
        <v>28.6</v>
      </c>
      <c r="I56" s="8">
        <v>28.6</v>
      </c>
      <c r="J56" s="8">
        <v>18.2</v>
      </c>
      <c r="K56" s="8">
        <v>21.2</v>
      </c>
      <c r="L56" s="8">
        <v>30.6</v>
      </c>
      <c r="M56" s="8">
        <v>39.5</v>
      </c>
      <c r="N56" s="8">
        <v>27.3</v>
      </c>
      <c r="O56" s="8">
        <v>18.918918918918919</v>
      </c>
      <c r="P56" s="8">
        <v>21.1</v>
      </c>
      <c r="Q56" s="8">
        <v>29.72972972972973</v>
      </c>
      <c r="R56" s="26">
        <f>10/37*100</f>
        <v>27.027027027027028</v>
      </c>
      <c r="S56" s="23">
        <f>5/37*100</f>
        <v>13.513513513513514</v>
      </c>
      <c r="T56" s="23">
        <f t="shared" si="1"/>
        <v>8.1081081081081088</v>
      </c>
      <c r="U56" s="23">
        <f t="shared" si="1"/>
        <v>8.1081081081081088</v>
      </c>
      <c r="V56" s="23">
        <f t="shared" ref="V56" si="3">V13/37*100</f>
        <v>13.513513513513514</v>
      </c>
      <c r="W56" s="22"/>
    </row>
    <row r="57" spans="1:23" s="1" customFormat="1" x14ac:dyDescent="0.2">
      <c r="A57" s="1" t="s">
        <v>4</v>
      </c>
      <c r="D57" s="11" t="s">
        <v>8</v>
      </c>
      <c r="E57" s="5" t="s">
        <v>0</v>
      </c>
      <c r="F57" s="9">
        <v>0</v>
      </c>
      <c r="G57" s="11" t="s">
        <v>8</v>
      </c>
      <c r="H57" s="8">
        <v>9.5</v>
      </c>
      <c r="I57" s="8">
        <v>19</v>
      </c>
      <c r="J57" s="8">
        <v>9.1</v>
      </c>
      <c r="K57" s="8">
        <v>9.1</v>
      </c>
      <c r="L57" s="8">
        <v>0</v>
      </c>
      <c r="M57" s="8">
        <v>5.3</v>
      </c>
      <c r="N57" s="8">
        <v>3</v>
      </c>
      <c r="O57" s="8">
        <v>0</v>
      </c>
      <c r="P57" s="8">
        <v>0</v>
      </c>
      <c r="Q57" s="8">
        <v>0</v>
      </c>
      <c r="R57" s="26">
        <f>1/37*100</f>
        <v>2.7027027027027026</v>
      </c>
      <c r="S57" s="23">
        <f>2/37*100</f>
        <v>5.4054054054054053</v>
      </c>
      <c r="T57" s="23">
        <f t="shared" si="1"/>
        <v>2.7027027027027026</v>
      </c>
      <c r="U57" s="23">
        <f t="shared" si="1"/>
        <v>5.4054054054054053</v>
      </c>
      <c r="V57" s="23">
        <f t="shared" ref="V57" si="4">V14/37*100</f>
        <v>2.7027027027027026</v>
      </c>
      <c r="W57" s="22"/>
    </row>
    <row r="58" spans="1:23" s="1" customFormat="1" x14ac:dyDescent="0.2">
      <c r="A58" s="1" t="s">
        <v>5</v>
      </c>
      <c r="D58" s="11" t="s">
        <v>8</v>
      </c>
      <c r="E58" s="5" t="s">
        <v>0</v>
      </c>
      <c r="F58" s="9">
        <v>0</v>
      </c>
      <c r="G58" s="11" t="s">
        <v>8</v>
      </c>
      <c r="H58" s="8">
        <v>23.8</v>
      </c>
      <c r="I58" s="8">
        <v>14.3</v>
      </c>
      <c r="J58" s="8">
        <v>18.2</v>
      </c>
      <c r="K58" s="8">
        <v>3</v>
      </c>
      <c r="L58" s="8">
        <v>2.8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26">
        <f>0/37*100</f>
        <v>0</v>
      </c>
      <c r="S58" s="23">
        <f>0/37*100</f>
        <v>0</v>
      </c>
      <c r="T58" s="23">
        <f t="shared" si="1"/>
        <v>2.7027027027027026</v>
      </c>
      <c r="U58" s="23">
        <f t="shared" si="1"/>
        <v>0</v>
      </c>
      <c r="V58" s="23">
        <f t="shared" ref="V58" si="5">V15/37*100</f>
        <v>0</v>
      </c>
    </row>
    <row r="59" spans="1:23" s="1" customFormat="1" x14ac:dyDescent="0.2">
      <c r="A59" s="3"/>
      <c r="D59" s="11"/>
      <c r="E59" s="5"/>
      <c r="F59" s="4"/>
      <c r="G59" s="11"/>
      <c r="R59" s="27"/>
      <c r="S59" s="22"/>
      <c r="T59" s="22"/>
    </row>
    <row r="60" spans="1:23" s="16" customFormat="1" ht="360" customHeight="1" x14ac:dyDescent="0.2">
      <c r="A60" s="21"/>
      <c r="D60" s="17"/>
      <c r="E60" s="18"/>
      <c r="F60" s="4"/>
      <c r="G60" s="17"/>
    </row>
    <row r="61" spans="1:23" s="1" customFormat="1" x14ac:dyDescent="0.2">
      <c r="A61" s="3"/>
      <c r="D61" s="11"/>
      <c r="E61" s="5"/>
      <c r="F61" s="4"/>
      <c r="G61" s="11"/>
    </row>
    <row r="62" spans="1:23" s="7" customFormat="1" ht="25.5" customHeight="1" thickBot="1" x14ac:dyDescent="0.25">
      <c r="A62" s="10" t="s">
        <v>9</v>
      </c>
      <c r="D62" s="14"/>
      <c r="E62" s="12"/>
      <c r="G62" s="14"/>
    </row>
    <row r="63" spans="1:23" s="6" customFormat="1" ht="16.5" thickBot="1" x14ac:dyDescent="0.3">
      <c r="A63" s="6" t="s">
        <v>7</v>
      </c>
      <c r="D63" s="15"/>
      <c r="E63" s="13"/>
      <c r="G63" s="15"/>
    </row>
    <row r="64" spans="1:23" s="1" customFormat="1" x14ac:dyDescent="0.2">
      <c r="D64" s="11"/>
      <c r="E64" s="5"/>
      <c r="F64" s="4"/>
      <c r="G64" s="11"/>
    </row>
    <row r="65" spans="1:22" s="1" customFormat="1" ht="12.75" customHeight="1" x14ac:dyDescent="0.2">
      <c r="A65" s="3"/>
      <c r="D65" s="11"/>
      <c r="E65" s="5"/>
      <c r="F65" s="2" t="s">
        <v>1</v>
      </c>
      <c r="G65" s="11"/>
      <c r="H65" s="3">
        <v>2004</v>
      </c>
      <c r="I65" s="3">
        <v>2005</v>
      </c>
      <c r="J65" s="3">
        <v>2006</v>
      </c>
      <c r="K65" s="3">
        <v>2007</v>
      </c>
      <c r="L65" s="3">
        <v>2008</v>
      </c>
      <c r="M65" s="3">
        <v>2009</v>
      </c>
      <c r="N65" s="3">
        <v>2010</v>
      </c>
      <c r="O65" s="3">
        <v>2011</v>
      </c>
      <c r="P65" s="3">
        <v>2012</v>
      </c>
      <c r="Q65" s="3">
        <v>2013</v>
      </c>
      <c r="R65" s="3">
        <v>2014</v>
      </c>
      <c r="S65" s="3">
        <v>2015</v>
      </c>
      <c r="T65" s="3">
        <v>2016</v>
      </c>
      <c r="U65" s="3">
        <v>2017</v>
      </c>
      <c r="V65" s="3">
        <v>2018</v>
      </c>
    </row>
    <row r="66" spans="1:22" s="1" customFormat="1" ht="12.75" customHeight="1" x14ac:dyDescent="0.2">
      <c r="A66" s="3" t="s">
        <v>13</v>
      </c>
      <c r="D66" s="11"/>
      <c r="E66" s="5"/>
      <c r="F66" s="4"/>
      <c r="G66" s="11"/>
    </row>
    <row r="67" spans="1:22" s="1" customFormat="1" x14ac:dyDescent="0.2">
      <c r="A67" s="1" t="s">
        <v>12</v>
      </c>
      <c r="D67" s="11" t="s">
        <v>8</v>
      </c>
      <c r="E67" s="5" t="s">
        <v>0</v>
      </c>
      <c r="F67" s="9">
        <v>100</v>
      </c>
      <c r="G67" s="11" t="s">
        <v>8</v>
      </c>
      <c r="H67" s="19">
        <v>38</v>
      </c>
      <c r="I67" s="19">
        <v>38.1</v>
      </c>
      <c r="J67" s="19">
        <v>54.6</v>
      </c>
      <c r="K67" s="19">
        <v>66.7</v>
      </c>
      <c r="L67" s="19">
        <v>66.599999999999994</v>
      </c>
      <c r="M67" s="19">
        <v>55.3</v>
      </c>
      <c r="N67" s="1">
        <v>69.7</v>
      </c>
      <c r="O67" s="8">
        <v>81.099999999999994</v>
      </c>
      <c r="P67" s="1">
        <v>78.900000000000006</v>
      </c>
      <c r="Q67" s="8">
        <v>70.270270270270274</v>
      </c>
      <c r="R67" s="25">
        <v>72</v>
      </c>
      <c r="S67" s="8">
        <f>S54+S55</f>
        <v>81.081081081081095</v>
      </c>
      <c r="T67" s="8">
        <f>T54+T55</f>
        <v>86.486486486486484</v>
      </c>
      <c r="U67" s="8">
        <f>U54+U55</f>
        <v>86.486486486486484</v>
      </c>
      <c r="V67" s="8">
        <f>V54+V55</f>
        <v>83.783783783783775</v>
      </c>
    </row>
    <row r="68" spans="1:22" s="1" customFormat="1" x14ac:dyDescent="0.2">
      <c r="A68" s="1" t="s">
        <v>10</v>
      </c>
      <c r="D68" s="11" t="s">
        <v>8</v>
      </c>
      <c r="E68" s="5" t="s">
        <v>0</v>
      </c>
      <c r="F68" s="9">
        <v>0</v>
      </c>
      <c r="G68" s="11" t="s">
        <v>8</v>
      </c>
      <c r="H68" s="19">
        <v>28.6</v>
      </c>
      <c r="I68" s="19">
        <v>28.6</v>
      </c>
      <c r="J68" s="19">
        <v>18.2</v>
      </c>
      <c r="K68" s="19">
        <v>21.2</v>
      </c>
      <c r="L68" s="19">
        <v>30.6</v>
      </c>
      <c r="M68" s="19">
        <v>39.5</v>
      </c>
      <c r="N68" s="19">
        <v>27.3</v>
      </c>
      <c r="O68" s="8">
        <v>18.899999999999999</v>
      </c>
      <c r="P68" s="1">
        <v>21.1</v>
      </c>
      <c r="Q68" s="8">
        <v>29.72972972972973</v>
      </c>
      <c r="R68" s="8">
        <f t="shared" ref="R68:T69" si="6">R56</f>
        <v>27.027027027027028</v>
      </c>
      <c r="S68" s="8">
        <f t="shared" si="6"/>
        <v>13.513513513513514</v>
      </c>
      <c r="T68" s="8">
        <f t="shared" si="6"/>
        <v>8.1081081081081088</v>
      </c>
      <c r="U68" s="8">
        <f t="shared" ref="U68:V68" si="7">U56</f>
        <v>8.1081081081081088</v>
      </c>
      <c r="V68" s="8">
        <f t="shared" si="7"/>
        <v>13.513513513513514</v>
      </c>
    </row>
    <row r="69" spans="1:22" s="16" customFormat="1" x14ac:dyDescent="0.2">
      <c r="A69" s="16" t="s">
        <v>11</v>
      </c>
      <c r="D69" s="17" t="s">
        <v>8</v>
      </c>
      <c r="E69" s="18" t="s">
        <v>0</v>
      </c>
      <c r="F69" s="9">
        <v>0</v>
      </c>
      <c r="G69" s="17" t="s">
        <v>8</v>
      </c>
      <c r="H69" s="19">
        <v>33.299999999999997</v>
      </c>
      <c r="I69" s="19">
        <v>33.299999999999997</v>
      </c>
      <c r="J69" s="19">
        <v>27.3</v>
      </c>
      <c r="K69" s="19">
        <v>12.1</v>
      </c>
      <c r="L69" s="19">
        <v>2.8</v>
      </c>
      <c r="M69" s="19">
        <v>5.3</v>
      </c>
      <c r="N69" s="19">
        <v>3</v>
      </c>
      <c r="O69" s="8">
        <v>0</v>
      </c>
      <c r="P69" s="16">
        <v>0</v>
      </c>
      <c r="Q69" s="8">
        <v>0</v>
      </c>
      <c r="R69" s="19">
        <f t="shared" si="6"/>
        <v>2.7027027027027026</v>
      </c>
      <c r="S69" s="19">
        <f>S57+S58</f>
        <v>5.4054054054054053</v>
      </c>
      <c r="T69" s="19">
        <f>T57+T58</f>
        <v>5.4054054054054053</v>
      </c>
      <c r="U69" s="19">
        <f>U57+U58</f>
        <v>5.4054054054054053</v>
      </c>
      <c r="V69" s="19">
        <f>V57+V58</f>
        <v>2.7027027027027026</v>
      </c>
    </row>
    <row r="70" spans="1:22" x14ac:dyDescent="0.2">
      <c r="F70" s="4"/>
      <c r="O70" s="8"/>
    </row>
    <row r="71" spans="1:22" s="20" customFormat="1" ht="360" customHeight="1" x14ac:dyDescent="0.2">
      <c r="F71" s="4"/>
      <c r="O71" s="8"/>
    </row>
    <row r="72" spans="1:22" s="1" customFormat="1" x14ac:dyDescent="0.2">
      <c r="A72" s="3"/>
      <c r="D72" s="11"/>
      <c r="E72" s="5"/>
      <c r="F72" s="4"/>
      <c r="G72" s="11"/>
    </row>
    <row r="73" spans="1:22" s="7" customFormat="1" ht="25.5" customHeight="1" thickBot="1" x14ac:dyDescent="0.25">
      <c r="A73" s="10"/>
      <c r="D73" s="14"/>
      <c r="E73" s="12"/>
      <c r="G73" s="14"/>
    </row>
    <row r="74" spans="1:22" s="6" customFormat="1" ht="16.5" thickBot="1" x14ac:dyDescent="0.3">
      <c r="D74" s="15"/>
      <c r="E74" s="13"/>
      <c r="G74" s="15"/>
    </row>
  </sheetData>
  <phoneticPr fontId="2" type="noConversion"/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Aigua</vt:lpstr>
    </vt:vector>
  </TitlesOfParts>
  <Company>Govern d'Andorra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Govern d'Andorra</dc:creator>
  <cp:lastModifiedBy>Sergio Jimenez Alvarez</cp:lastModifiedBy>
  <cp:lastPrinted>2009-07-21T16:36:23Z</cp:lastPrinted>
  <dcterms:created xsi:type="dcterms:W3CDTF">2008-11-12T10:27:31Z</dcterms:created>
  <dcterms:modified xsi:type="dcterms:W3CDTF">2019-03-22T09:39:17Z</dcterms:modified>
</cp:coreProperties>
</file>